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mc:AlternateContent xmlns:mc="http://schemas.openxmlformats.org/markup-compatibility/2006">
    <mc:Choice Requires="x15">
      <x15ac:absPath xmlns:x15ac="http://schemas.microsoft.com/office/spreadsheetml/2010/11/ac" url="C:\Users\mefnazare\Downloads\"/>
    </mc:Choice>
  </mc:AlternateContent>
  <xr:revisionPtr revIDLastSave="0" documentId="13_ncr:1_{681E9332-B3C3-495D-9B44-7E032C66CE85}" xr6:coauthVersionLast="47" xr6:coauthVersionMax="47" xr10:uidLastSave="{00000000-0000-0000-0000-000000000000}"/>
  <bookViews>
    <workbookView xWindow="-120" yWindow="-120" windowWidth="29040" windowHeight="15720" tabRatio="849" xr2:uid="{00000000-000D-0000-FFFF-FFFF00000000}"/>
  </bookViews>
  <sheets>
    <sheet name="Resumo dos Valores" sheetId="20" r:id="rId1"/>
    <sheet name="MEMÓRIA BDI" sheetId="19" r:id="rId2"/>
    <sheet name="II - GESTÃO DE FACILITIES" sheetId="21" r:id="rId3"/>
    <sheet name="III - LIMPEZA" sheetId="22" r:id="rId4"/>
    <sheet name="IV - JARD.-ORNAM." sheetId="23" r:id="rId5"/>
    <sheet name="V - COPEIRAGEM" sheetId="24" r:id="rId6"/>
    <sheet name="VI - RECEPÇÃO" sheetId="25" r:id="rId7"/>
    <sheet name="VII - TELEFONISTA" sheetId="26" r:id="rId8"/>
    <sheet name="VIII - MANUTENÇÃO PREDIAL" sheetId="2" r:id="rId9"/>
    <sheet name="IX - BOMBEIRO" sheetId="4" r:id="rId10"/>
    <sheet name="X - ELEVADORES" sheetId="3" r:id="rId11"/>
    <sheet name="XI - BOMBAS" sheetId="17" r:id="rId12"/>
    <sheet name="XII - GERADOR" sheetId="6" r:id="rId13"/>
    <sheet name="XIII - AR COND." sheetId="16" r:id="rId14"/>
    <sheet name="XIV - COMBATE" sheetId="8" r:id="rId15"/>
    <sheet name="XV - ENERGIA - SPDA" sheetId="9" r:id="rId16"/>
    <sheet name="XVI - PORTÕES" sheetId="18" r:id="rId17"/>
    <sheet name="XVII - EXTINTORES" sheetId="11" r:id="rId18"/>
    <sheet name="XVIII - CAIXA D'ÁGUA" sheetId="12" r:id="rId19"/>
    <sheet name="XIX - CALHA" sheetId="13" r:id="rId20"/>
    <sheet name="XX - CONTROLE DE PRAGAS" sheetId="14" r:id="rId21"/>
    <sheet name="XXI - CHAVEIRO" sheetId="31" r:id="rId22"/>
    <sheet name="XXII - LAVANDERIA" sheetId="27" r:id="rId23"/>
    <sheet name="XXIII - MÃO DE OBRA" sheetId="28" r:id="rId24"/>
    <sheet name="XXIV - PODA" sheetId="29" r:id="rId25"/>
    <sheet name="XXV - PINTURA" sheetId="15" r:id="rId26"/>
    <sheet name="XXVI - SERVIÇOS ALMOXARIFADO" sheetId="30" r:id="rId27"/>
  </sheets>
  <definedNames>
    <definedName name="_xlnm._FilterDatabase" localSheetId="20" hidden="1">'XX - CONTROLE DE PRAGAS'!$B$3:$H$23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29" l="1"/>
  <c r="H19" i="29"/>
  <c r="I19" i="29"/>
  <c r="I18" i="29"/>
  <c r="I17" i="29"/>
  <c r="I16" i="29"/>
  <c r="I15" i="29"/>
  <c r="I5" i="29"/>
  <c r="J4" i="4"/>
  <c r="J9" i="4"/>
  <c r="J8" i="4"/>
  <c r="H608" i="16"/>
  <c r="H607" i="16"/>
  <c r="H606" i="16"/>
  <c r="H605" i="16"/>
  <c r="H604" i="16"/>
  <c r="H603" i="16"/>
  <c r="H602" i="16"/>
  <c r="H601" i="16"/>
  <c r="H600" i="16"/>
  <c r="H599" i="16"/>
  <c r="H598" i="16"/>
  <c r="H597" i="16"/>
  <c r="H596" i="16"/>
  <c r="H595" i="16"/>
  <c r="H594" i="16"/>
  <c r="H593" i="16"/>
  <c r="H592" i="16"/>
  <c r="H591" i="16"/>
  <c r="H590" i="16"/>
  <c r="H589" i="16"/>
  <c r="H588" i="16"/>
  <c r="H587" i="16"/>
  <c r="H586" i="16"/>
  <c r="H585" i="16"/>
  <c r="H584" i="16"/>
  <c r="H583" i="16"/>
  <c r="H582" i="16"/>
  <c r="H581" i="16"/>
  <c r="H580" i="16"/>
  <c r="H579" i="16"/>
  <c r="H578" i="16"/>
  <c r="H577" i="16"/>
  <c r="H576" i="16"/>
  <c r="H575" i="16"/>
  <c r="H574" i="16"/>
  <c r="H573" i="16"/>
  <c r="H572" i="16"/>
  <c r="F608" i="16"/>
  <c r="F607" i="16"/>
  <c r="F606" i="16"/>
  <c r="F605" i="16"/>
  <c r="F604" i="16"/>
  <c r="F603" i="16"/>
  <c r="F602" i="16"/>
  <c r="F601" i="16"/>
  <c r="F600" i="16"/>
  <c r="F599" i="16"/>
  <c r="F598" i="16"/>
  <c r="F597" i="16"/>
  <c r="F596" i="16"/>
  <c r="F595" i="16"/>
  <c r="F594" i="16"/>
  <c r="F593" i="16"/>
  <c r="F592" i="16"/>
  <c r="F591" i="16"/>
  <c r="F590" i="16"/>
  <c r="F589" i="16"/>
  <c r="F588" i="16"/>
  <c r="F587" i="16"/>
  <c r="F586" i="16"/>
  <c r="F585" i="16"/>
  <c r="F584" i="16"/>
  <c r="F583" i="16"/>
  <c r="F582" i="16"/>
  <c r="F581" i="16"/>
  <c r="F580" i="16"/>
  <c r="F579" i="16"/>
  <c r="F578" i="16"/>
  <c r="F577" i="16"/>
  <c r="F576" i="16"/>
  <c r="F575" i="16"/>
  <c r="F574" i="16"/>
  <c r="F573" i="16"/>
  <c r="F572" i="16"/>
  <c r="J5" i="29"/>
  <c r="H3" i="13"/>
  <c r="G4" i="30"/>
  <c r="G5" i="30"/>
  <c r="E6" i="15"/>
  <c r="E17" i="15"/>
  <c r="C25" i="14"/>
  <c r="H4" i="14"/>
  <c r="G4" i="11"/>
  <c r="J4" i="9"/>
  <c r="I4" i="9"/>
  <c r="J5" i="9"/>
  <c r="L4" i="2"/>
  <c r="G13" i="23"/>
  <c r="G12" i="23"/>
  <c r="G11" i="23"/>
  <c r="G7" i="23"/>
  <c r="G6" i="23"/>
  <c r="G5" i="23"/>
  <c r="G5" i="24"/>
  <c r="G5" i="25"/>
  <c r="G5" i="26"/>
  <c r="K4" i="2"/>
  <c r="F5" i="17"/>
  <c r="H12" i="6"/>
  <c r="H8" i="6"/>
  <c r="J46" i="8"/>
  <c r="I4" i="8"/>
  <c r="J4" i="8"/>
  <c r="J42" i="8"/>
  <c r="H56" i="16"/>
  <c r="F26" i="17"/>
  <c r="L9" i="2"/>
  <c r="C37" i="20"/>
  <c r="D43" i="20"/>
  <c r="C43" i="20"/>
  <c r="D37" i="20" l="1"/>
  <c r="D25" i="20"/>
  <c r="C25" i="20"/>
  <c r="D16" i="20"/>
  <c r="C16" i="20"/>
  <c r="H5" i="14" l="1"/>
  <c r="G5" i="22"/>
  <c r="E4" i="15"/>
  <c r="J18" i="29"/>
  <c r="J17" i="29"/>
  <c r="J16" i="29"/>
  <c r="J15" i="29"/>
  <c r="G5" i="28"/>
  <c r="G4" i="27"/>
  <c r="G4" i="31"/>
  <c r="G3" i="12"/>
  <c r="J5" i="18"/>
  <c r="J6" i="9"/>
  <c r="J50" i="9"/>
  <c r="J52" i="9" s="1"/>
  <c r="J44" i="8"/>
  <c r="H10" i="6"/>
  <c r="F8" i="6"/>
  <c r="F7" i="17"/>
  <c r="F4" i="3"/>
  <c r="H4" i="3" s="1"/>
  <c r="K6" i="2"/>
  <c r="G6" i="25"/>
  <c r="G7" i="25" s="1"/>
  <c r="G6" i="24"/>
  <c r="G5" i="21"/>
  <c r="G4" i="21"/>
  <c r="D45" i="20"/>
  <c r="C45" i="20"/>
  <c r="C27" i="14" l="1"/>
  <c r="F559" i="16"/>
  <c r="H559" i="16" s="1"/>
  <c r="F558" i="16"/>
  <c r="H558" i="16" s="1"/>
  <c r="H557" i="16"/>
  <c r="F557" i="16"/>
  <c r="H555" i="16"/>
  <c r="F555" i="16"/>
  <c r="F554" i="16"/>
  <c r="H554" i="16" s="1"/>
  <c r="F552" i="16"/>
  <c r="H552" i="16" s="1"/>
  <c r="F551" i="16"/>
  <c r="H551" i="16" s="1"/>
  <c r="F550" i="16"/>
  <c r="H550" i="16" s="1"/>
  <c r="H548" i="16"/>
  <c r="F548" i="16"/>
  <c r="H547" i="16"/>
  <c r="F547" i="16"/>
  <c r="F546" i="16"/>
  <c r="H546" i="16" s="1"/>
  <c r="F544" i="16"/>
  <c r="H544" i="16" s="1"/>
  <c r="F543" i="16"/>
  <c r="H543" i="16" s="1"/>
  <c r="F542" i="16"/>
  <c r="H542" i="16" s="1"/>
  <c r="H541" i="16"/>
  <c r="F541" i="16"/>
  <c r="H540" i="16"/>
  <c r="F540" i="16"/>
  <c r="F539" i="16"/>
  <c r="H539" i="16" s="1"/>
  <c r="F538" i="16"/>
  <c r="H538" i="16" s="1"/>
  <c r="F537" i="16"/>
  <c r="H537" i="16" s="1"/>
  <c r="F536" i="16"/>
  <c r="H536" i="16" s="1"/>
  <c r="H535" i="16"/>
  <c r="F535" i="16"/>
  <c r="H534" i="16"/>
  <c r="F534" i="16"/>
  <c r="F533" i="16"/>
  <c r="H533" i="16" s="1"/>
  <c r="F532" i="16"/>
  <c r="H532" i="16" s="1"/>
  <c r="F531" i="16"/>
  <c r="H531" i="16" s="1"/>
  <c r="F530" i="16"/>
  <c r="H530" i="16" s="1"/>
  <c r="H528" i="16"/>
  <c r="F528" i="16"/>
  <c r="H527" i="16"/>
  <c r="F527" i="16"/>
  <c r="F526" i="16"/>
  <c r="H526" i="16" s="1"/>
  <c r="F524" i="16"/>
  <c r="H524" i="16" s="1"/>
  <c r="F523" i="16"/>
  <c r="H523" i="16" s="1"/>
  <c r="F522" i="16"/>
  <c r="H522" i="16" s="1"/>
  <c r="H521" i="16"/>
  <c r="F521" i="16"/>
  <c r="H520" i="16"/>
  <c r="F520" i="16"/>
  <c r="F519" i="16"/>
  <c r="H519" i="16" s="1"/>
  <c r="F518" i="16"/>
  <c r="H518" i="16" s="1"/>
  <c r="F517" i="16"/>
  <c r="H517" i="16" s="1"/>
  <c r="F516" i="16"/>
  <c r="H516" i="16" s="1"/>
  <c r="H515" i="16"/>
  <c r="F515" i="16"/>
  <c r="H514" i="16"/>
  <c r="F514" i="16"/>
  <c r="F513" i="16"/>
  <c r="H513" i="16" s="1"/>
  <c r="F512" i="16"/>
  <c r="H512" i="16" s="1"/>
  <c r="F510" i="16"/>
  <c r="H510" i="16" s="1"/>
  <c r="F509" i="16"/>
  <c r="H509" i="16" s="1"/>
  <c r="H508" i="16"/>
  <c r="F508" i="16"/>
  <c r="H506" i="16"/>
  <c r="F506" i="16"/>
  <c r="F505" i="16"/>
  <c r="H505" i="16" s="1"/>
  <c r="F504" i="16"/>
  <c r="H504" i="16" s="1"/>
  <c r="F503" i="16"/>
  <c r="H503" i="16" s="1"/>
  <c r="F502" i="16"/>
  <c r="H502" i="16" s="1"/>
  <c r="H501" i="16"/>
  <c r="F501" i="16"/>
  <c r="H500" i="16"/>
  <c r="F500" i="16"/>
  <c r="F499" i="16"/>
  <c r="H499" i="16" s="1"/>
  <c r="F498" i="16"/>
  <c r="H498" i="16" s="1"/>
  <c r="F497" i="16"/>
  <c r="H497" i="16" s="1"/>
  <c r="F496" i="16"/>
  <c r="H496" i="16" s="1"/>
  <c r="H495" i="16"/>
  <c r="F495" i="16"/>
  <c r="H494" i="16"/>
  <c r="F494" i="16"/>
  <c r="F492" i="16"/>
  <c r="H492" i="16" s="1"/>
  <c r="F491" i="16"/>
  <c r="H491" i="16" s="1"/>
  <c r="H490" i="16"/>
  <c r="F490" i="16"/>
  <c r="H488" i="16"/>
  <c r="F488" i="16"/>
  <c r="H487" i="16"/>
  <c r="F487" i="16"/>
  <c r="H486" i="16"/>
  <c r="F486" i="16"/>
  <c r="H485" i="16"/>
  <c r="F485" i="16"/>
  <c r="F484" i="16"/>
  <c r="H484" i="16" s="1"/>
  <c r="H483" i="16"/>
  <c r="F483" i="16"/>
  <c r="H482" i="16"/>
  <c r="F482" i="16"/>
  <c r="H481" i="16"/>
  <c r="F481" i="16"/>
  <c r="H480" i="16"/>
  <c r="F480" i="16"/>
  <c r="F479" i="16"/>
  <c r="H479" i="16" s="1"/>
  <c r="F478" i="16"/>
  <c r="H478" i="16" s="1"/>
  <c r="H477" i="16"/>
  <c r="F477" i="16"/>
  <c r="H476" i="16"/>
  <c r="F476" i="16"/>
  <c r="H474" i="16"/>
  <c r="F474" i="16"/>
  <c r="H473" i="16"/>
  <c r="F473" i="16"/>
  <c r="F472" i="16"/>
  <c r="H472" i="16" s="1"/>
  <c r="F470" i="16"/>
  <c r="H470" i="16" s="1"/>
  <c r="H469" i="16"/>
  <c r="F469" i="16"/>
  <c r="H468" i="16"/>
  <c r="F468" i="16"/>
  <c r="H467" i="16"/>
  <c r="F467" i="16"/>
  <c r="H466" i="16"/>
  <c r="F466" i="16"/>
  <c r="H465" i="16"/>
  <c r="F465" i="16"/>
  <c r="F464" i="16"/>
  <c r="H464" i="16" s="1"/>
  <c r="H463" i="16"/>
  <c r="F463" i="16"/>
  <c r="H462" i="16"/>
  <c r="F462" i="16"/>
  <c r="H461" i="16"/>
  <c r="F461" i="16"/>
  <c r="H460" i="16"/>
  <c r="F460" i="16"/>
  <c r="F459" i="16"/>
  <c r="H459" i="16" s="1"/>
  <c r="F458" i="16"/>
  <c r="H458" i="16" s="1"/>
  <c r="H457" i="16"/>
  <c r="F457" i="16"/>
  <c r="H456" i="16"/>
  <c r="F456" i="16"/>
  <c r="H455" i="16"/>
  <c r="F455" i="16"/>
  <c r="H453" i="16"/>
  <c r="F453" i="16"/>
  <c r="F452" i="16"/>
  <c r="H452" i="16" s="1"/>
  <c r="F451" i="16"/>
  <c r="H451" i="16" s="1"/>
  <c r="H449" i="16"/>
  <c r="F449" i="16"/>
  <c r="H448" i="16"/>
  <c r="F448" i="16"/>
  <c r="H447" i="16"/>
  <c r="F447" i="16"/>
  <c r="H446" i="16"/>
  <c r="F446" i="16"/>
  <c r="H445" i="16"/>
  <c r="F445" i="16"/>
  <c r="F444" i="16"/>
  <c r="H444" i="16" s="1"/>
  <c r="H443" i="16"/>
  <c r="F443" i="16"/>
  <c r="H442" i="16"/>
  <c r="F442" i="16"/>
  <c r="H441" i="16"/>
  <c r="F441" i="16"/>
  <c r="H440" i="16"/>
  <c r="F440" i="16"/>
  <c r="F439" i="16"/>
  <c r="H439" i="16" s="1"/>
  <c r="F438" i="16"/>
  <c r="H438" i="16" s="1"/>
  <c r="H437" i="16"/>
  <c r="F437" i="16"/>
  <c r="H436" i="16"/>
  <c r="F436" i="16"/>
  <c r="H434" i="16"/>
  <c r="F434" i="16"/>
  <c r="H433" i="16"/>
  <c r="F433" i="16"/>
  <c r="F432" i="16"/>
  <c r="H432" i="16" s="1"/>
  <c r="F430" i="16"/>
  <c r="H430" i="16" s="1"/>
  <c r="H429" i="16"/>
  <c r="F429" i="16"/>
  <c r="H428" i="16"/>
  <c r="F428" i="16"/>
  <c r="H427" i="16"/>
  <c r="F427" i="16"/>
  <c r="H426" i="16"/>
  <c r="F426" i="16"/>
  <c r="F425" i="16"/>
  <c r="H425" i="16" s="1"/>
  <c r="F424" i="16"/>
  <c r="H424" i="16" s="1"/>
  <c r="H423" i="16"/>
  <c r="F423" i="16"/>
  <c r="H422" i="16"/>
  <c r="F422" i="16"/>
  <c r="H421" i="16"/>
  <c r="F421" i="16"/>
  <c r="H420" i="16"/>
  <c r="F420" i="16"/>
  <c r="F419" i="16"/>
  <c r="H419" i="16" s="1"/>
  <c r="F418" i="16"/>
  <c r="H418" i="16" s="1"/>
  <c r="H417" i="16"/>
  <c r="F417" i="16"/>
  <c r="H415" i="16"/>
  <c r="F415" i="16"/>
  <c r="H414" i="16"/>
  <c r="F414" i="16"/>
  <c r="H413" i="16"/>
  <c r="F413" i="16"/>
  <c r="F411" i="16"/>
  <c r="H411" i="16" s="1"/>
  <c r="F410" i="16"/>
  <c r="H410" i="16" s="1"/>
  <c r="H409" i="16"/>
  <c r="F409" i="16"/>
  <c r="H408" i="16"/>
  <c r="F408" i="16"/>
  <c r="H407" i="16"/>
  <c r="F407" i="16"/>
  <c r="H406" i="16"/>
  <c r="F406" i="16"/>
  <c r="H405" i="16"/>
  <c r="F405" i="16"/>
  <c r="F404" i="16"/>
  <c r="H404" i="16" s="1"/>
  <c r="H403" i="16"/>
  <c r="F403" i="16"/>
  <c r="H402" i="16"/>
  <c r="F402" i="16"/>
  <c r="H401" i="16"/>
  <c r="F401" i="16"/>
  <c r="H400" i="16"/>
  <c r="F400" i="16"/>
  <c r="F399" i="16"/>
  <c r="H399" i="16" s="1"/>
  <c r="F398" i="16"/>
  <c r="H398" i="16" s="1"/>
  <c r="H396" i="16"/>
  <c r="F396" i="16"/>
  <c r="H395" i="16"/>
  <c r="F395" i="16"/>
  <c r="H394" i="16"/>
  <c r="F394" i="16"/>
  <c r="H392" i="16"/>
  <c r="F392" i="16"/>
  <c r="F391" i="16"/>
  <c r="H391" i="16" s="1"/>
  <c r="F390" i="16"/>
  <c r="H390" i="16" s="1"/>
  <c r="H389" i="16"/>
  <c r="F389" i="16"/>
  <c r="H388" i="16"/>
  <c r="F388" i="16"/>
  <c r="H387" i="16"/>
  <c r="F387" i="16"/>
  <c r="H386" i="16"/>
  <c r="F386" i="16"/>
  <c r="H385" i="16"/>
  <c r="F385" i="16"/>
  <c r="F384" i="16"/>
  <c r="H384" i="16" s="1"/>
  <c r="H383" i="16"/>
  <c r="F383" i="16"/>
  <c r="H382" i="16"/>
  <c r="F382" i="16"/>
  <c r="H381" i="16"/>
  <c r="F381" i="16"/>
  <c r="H380" i="16"/>
  <c r="F380" i="16"/>
  <c r="F379" i="16"/>
  <c r="H379" i="16" s="1"/>
  <c r="F377" i="16"/>
  <c r="H377" i="16" s="1"/>
  <c r="H376" i="16"/>
  <c r="F376" i="16"/>
  <c r="H375" i="16"/>
  <c r="F375" i="16"/>
  <c r="H373" i="16"/>
  <c r="F373" i="16"/>
  <c r="H372" i="16"/>
  <c r="F372" i="16"/>
  <c r="F371" i="16"/>
  <c r="H371" i="16" s="1"/>
  <c r="F370" i="16"/>
  <c r="H370" i="16" s="1"/>
  <c r="H369" i="16"/>
  <c r="F369" i="16"/>
  <c r="H368" i="16"/>
  <c r="F368" i="16"/>
  <c r="F367" i="16"/>
  <c r="H367" i="16" s="1"/>
  <c r="H366" i="16"/>
  <c r="F366" i="16"/>
  <c r="F365" i="16"/>
  <c r="H365" i="16" s="1"/>
  <c r="F364" i="16"/>
  <c r="H364" i="16" s="1"/>
  <c r="H363" i="16"/>
  <c r="F363" i="16"/>
  <c r="H362" i="16"/>
  <c r="F362" i="16"/>
  <c r="H361" i="16"/>
  <c r="F361" i="16"/>
  <c r="H360" i="16"/>
  <c r="F360" i="16"/>
  <c r="F359" i="16"/>
  <c r="H359" i="16" s="1"/>
  <c r="F358" i="16"/>
  <c r="H358" i="16" s="1"/>
  <c r="H357" i="16"/>
  <c r="F357" i="16"/>
  <c r="H356" i="16"/>
  <c r="F356" i="16"/>
  <c r="H354" i="16"/>
  <c r="F354" i="16"/>
  <c r="H353" i="16"/>
  <c r="F353" i="16"/>
  <c r="F352" i="16"/>
  <c r="H352" i="16" s="1"/>
  <c r="F350" i="16"/>
  <c r="H350" i="16" s="1"/>
  <c r="H349" i="16"/>
  <c r="F349" i="16"/>
  <c r="F348" i="16"/>
  <c r="H348" i="16" s="1"/>
  <c r="F347" i="16"/>
  <c r="H347" i="16" s="1"/>
  <c r="H346" i="16"/>
  <c r="F346" i="16"/>
  <c r="H345" i="16"/>
  <c r="F345" i="16"/>
  <c r="F344" i="16"/>
  <c r="H344" i="16" s="1"/>
  <c r="H343" i="16"/>
  <c r="F343" i="16"/>
  <c r="F342" i="16"/>
  <c r="H342" i="16" s="1"/>
  <c r="F341" i="16"/>
  <c r="H341" i="16" s="1"/>
  <c r="H340" i="16"/>
  <c r="F340" i="16"/>
  <c r="H339" i="16"/>
  <c r="F339" i="16"/>
  <c r="F338" i="16"/>
  <c r="H338" i="16" s="1"/>
  <c r="H336" i="16"/>
  <c r="F336" i="16"/>
  <c r="H335" i="16"/>
  <c r="F335" i="16"/>
  <c r="F333" i="16"/>
  <c r="H333" i="16" s="1"/>
  <c r="H332" i="16"/>
  <c r="F332" i="16"/>
  <c r="F331" i="16"/>
  <c r="H331" i="16" s="1"/>
  <c r="F330" i="16"/>
  <c r="H330" i="16" s="1"/>
  <c r="H329" i="16"/>
  <c r="F329" i="16"/>
  <c r="F328" i="16"/>
  <c r="H328" i="16" s="1"/>
  <c r="H327" i="16"/>
  <c r="F327" i="16"/>
  <c r="H326" i="16"/>
  <c r="F326" i="16"/>
  <c r="F325" i="16"/>
  <c r="H325" i="16" s="1"/>
  <c r="F324" i="16"/>
  <c r="H324" i="16" s="1"/>
  <c r="H323" i="16"/>
  <c r="F323" i="16"/>
  <c r="F322" i="16"/>
  <c r="H322" i="16" s="1"/>
  <c r="F321" i="16"/>
  <c r="H321" i="16" s="1"/>
  <c r="H320" i="16"/>
  <c r="F320" i="16"/>
  <c r="F319" i="16"/>
  <c r="H319" i="16" s="1"/>
  <c r="F318" i="16"/>
  <c r="H318" i="16" s="1"/>
  <c r="H316" i="16"/>
  <c r="F316" i="16"/>
  <c r="H315" i="16"/>
  <c r="F315" i="16"/>
  <c r="F314" i="16"/>
  <c r="H314" i="16" s="1"/>
  <c r="H312" i="16"/>
  <c r="F312" i="16"/>
  <c r="H311" i="16"/>
  <c r="F311" i="16"/>
  <c r="F310" i="16"/>
  <c r="H310" i="16" s="1"/>
  <c r="H309" i="16"/>
  <c r="F309" i="16"/>
  <c r="H308" i="16"/>
  <c r="F308" i="16"/>
  <c r="F307" i="16"/>
  <c r="H307" i="16" s="1"/>
  <c r="H306" i="16"/>
  <c r="F306" i="16"/>
  <c r="F305" i="16"/>
  <c r="H305" i="16" s="1"/>
  <c r="F304" i="16"/>
  <c r="H304" i="16" s="1"/>
  <c r="H303" i="16"/>
  <c r="F303" i="16"/>
  <c r="H302" i="16"/>
  <c r="F302" i="16"/>
  <c r="F301" i="16"/>
  <c r="H301" i="16" s="1"/>
  <c r="H300" i="16"/>
  <c r="F300" i="16"/>
  <c r="F299" i="16"/>
  <c r="H299" i="16" s="1"/>
  <c r="F298" i="16"/>
  <c r="H298" i="16" s="1"/>
  <c r="H297" i="16"/>
  <c r="F297" i="16"/>
  <c r="H295" i="16"/>
  <c r="F295" i="16"/>
  <c r="F294" i="16"/>
  <c r="H294" i="16" s="1"/>
  <c r="H293" i="16"/>
  <c r="F293" i="16"/>
  <c r="H291" i="16"/>
  <c r="F291" i="16"/>
  <c r="F290" i="16"/>
  <c r="H290" i="16" s="1"/>
  <c r="H289" i="16"/>
  <c r="F289" i="16"/>
  <c r="H288" i="16"/>
  <c r="F288" i="16"/>
  <c r="F287" i="16"/>
  <c r="H287" i="16" s="1"/>
  <c r="H286" i="16"/>
  <c r="F286" i="16"/>
  <c r="F285" i="16"/>
  <c r="H285" i="16" s="1"/>
  <c r="F284" i="16"/>
  <c r="H284" i="16" s="1"/>
  <c r="H283" i="16"/>
  <c r="F283" i="16"/>
  <c r="H282" i="16"/>
  <c r="F282" i="16"/>
  <c r="F281" i="16"/>
  <c r="H281" i="16" s="1"/>
  <c r="H280" i="16"/>
  <c r="F280" i="16"/>
  <c r="F279" i="16"/>
  <c r="H279" i="16" s="1"/>
  <c r="F278" i="16"/>
  <c r="H278" i="16" s="1"/>
  <c r="H277" i="16"/>
  <c r="F277" i="16"/>
  <c r="H276" i="16"/>
  <c r="F276" i="16"/>
  <c r="F275" i="16"/>
  <c r="H275" i="16" s="1"/>
  <c r="H274" i="16"/>
  <c r="F274" i="16"/>
  <c r="H273" i="16"/>
  <c r="F273" i="16"/>
  <c r="F272" i="16"/>
  <c r="H272" i="16" s="1"/>
  <c r="H271" i="16"/>
  <c r="F271" i="16"/>
  <c r="H270" i="16"/>
  <c r="F270" i="16"/>
  <c r="F269" i="16"/>
  <c r="H269" i="16" s="1"/>
  <c r="H268" i="16"/>
  <c r="F268" i="16"/>
  <c r="F267" i="16"/>
  <c r="H267" i="16" s="1"/>
  <c r="F266" i="16"/>
  <c r="H266" i="16" s="1"/>
  <c r="H265" i="16"/>
  <c r="F265" i="16"/>
  <c r="H264" i="16"/>
  <c r="F264" i="16"/>
  <c r="F263" i="16"/>
  <c r="H263" i="16" s="1"/>
  <c r="H262" i="16"/>
  <c r="F262" i="16"/>
  <c r="F261" i="16"/>
  <c r="H261" i="16" s="1"/>
  <c r="F260" i="16"/>
  <c r="H260" i="16" s="1"/>
  <c r="H259" i="16"/>
  <c r="F259" i="16"/>
  <c r="H258" i="16"/>
  <c r="F258" i="16"/>
  <c r="F256" i="16"/>
  <c r="H256" i="16" s="1"/>
  <c r="H255" i="16"/>
  <c r="F255" i="16"/>
  <c r="H254" i="16"/>
  <c r="F254" i="16"/>
  <c r="F253" i="16"/>
  <c r="H253" i="16" s="1"/>
  <c r="H252" i="16"/>
  <c r="F252" i="16"/>
  <c r="F251" i="16"/>
  <c r="H251" i="16" s="1"/>
  <c r="F250" i="16"/>
  <c r="H250" i="16" s="1"/>
  <c r="H249" i="16"/>
  <c r="F249" i="16"/>
  <c r="F248" i="16"/>
  <c r="H248" i="16" s="1"/>
  <c r="F247" i="16"/>
  <c r="H247" i="16" s="1"/>
  <c r="H246" i="16"/>
  <c r="F246" i="16"/>
  <c r="H244" i="16"/>
  <c r="F244" i="16"/>
  <c r="F243" i="16"/>
  <c r="H243" i="16" s="1"/>
  <c r="H242" i="16"/>
  <c r="F242" i="16"/>
  <c r="F240" i="16"/>
  <c r="H240" i="16" s="1"/>
  <c r="F239" i="16"/>
  <c r="H239" i="16" s="1"/>
  <c r="H237" i="16"/>
  <c r="F237" i="16"/>
  <c r="H236" i="16"/>
  <c r="F236" i="16"/>
  <c r="F235" i="16"/>
  <c r="H235" i="16" s="1"/>
  <c r="H233" i="16"/>
  <c r="F233" i="16"/>
  <c r="F232" i="16"/>
  <c r="H232" i="16" s="1"/>
  <c r="F230" i="16"/>
  <c r="H230" i="16" s="1"/>
  <c r="H229" i="16"/>
  <c r="F229" i="16"/>
  <c r="H227" i="16"/>
  <c r="F227" i="16"/>
  <c r="F225" i="16"/>
  <c r="H225" i="16" s="1"/>
  <c r="H223" i="16"/>
  <c r="F223" i="16"/>
  <c r="H222" i="16"/>
  <c r="F222" i="16"/>
  <c r="F220" i="16"/>
  <c r="H220" i="16" s="1"/>
  <c r="H219" i="16"/>
  <c r="F219" i="16"/>
  <c r="H217" i="16"/>
  <c r="F217" i="16"/>
  <c r="F216" i="16"/>
  <c r="H216" i="16" s="1"/>
  <c r="H214" i="16"/>
  <c r="F214" i="16"/>
  <c r="F213" i="16"/>
  <c r="H213" i="16" s="1"/>
  <c r="F211" i="16"/>
  <c r="H211" i="16" s="1"/>
  <c r="H210" i="16"/>
  <c r="F210" i="16"/>
  <c r="H208" i="16"/>
  <c r="F208" i="16"/>
  <c r="F206" i="16"/>
  <c r="H206" i="16" s="1"/>
  <c r="H205" i="16"/>
  <c r="F205" i="16"/>
  <c r="F203" i="16"/>
  <c r="H203" i="16" s="1"/>
  <c r="F202" i="16"/>
  <c r="H202" i="16" s="1"/>
  <c r="H201" i="16"/>
  <c r="F201" i="16"/>
  <c r="F200" i="16"/>
  <c r="H200" i="16" s="1"/>
  <c r="F199" i="16"/>
  <c r="H199" i="16" s="1"/>
  <c r="H197" i="16"/>
  <c r="F197" i="16"/>
  <c r="F196" i="16"/>
  <c r="H196" i="16" s="1"/>
  <c r="F195" i="16"/>
  <c r="H195" i="16" s="1"/>
  <c r="H194" i="16"/>
  <c r="F194" i="16"/>
  <c r="F193" i="16"/>
  <c r="H193" i="16" s="1"/>
  <c r="F191" i="16"/>
  <c r="H191" i="16" s="1"/>
  <c r="H190" i="16"/>
  <c r="F190" i="16"/>
  <c r="F188" i="16"/>
  <c r="H188" i="16" s="1"/>
  <c r="F187" i="16"/>
  <c r="H187" i="16" s="1"/>
  <c r="H185" i="16"/>
  <c r="F185" i="16"/>
  <c r="F183" i="16"/>
  <c r="H183" i="16" s="1"/>
  <c r="F181" i="16"/>
  <c r="H181" i="16" s="1"/>
  <c r="H180" i="16"/>
  <c r="F180" i="16"/>
  <c r="F179" i="16"/>
  <c r="H179" i="16" s="1"/>
  <c r="F178" i="16"/>
  <c r="H178" i="16" s="1"/>
  <c r="H177" i="16"/>
  <c r="F177" i="16"/>
  <c r="F176" i="16"/>
  <c r="H176" i="16" s="1"/>
  <c r="F175" i="16"/>
  <c r="H175" i="16" s="1"/>
  <c r="H174" i="16"/>
  <c r="F174" i="16"/>
  <c r="F172" i="16"/>
  <c r="H172" i="16" s="1"/>
  <c r="F171" i="16"/>
  <c r="H171" i="16" s="1"/>
  <c r="H169" i="16"/>
  <c r="F169" i="16"/>
  <c r="F168" i="16"/>
  <c r="H168" i="16" s="1"/>
  <c r="F167" i="16"/>
  <c r="H167" i="16" s="1"/>
  <c r="H166" i="16"/>
  <c r="F166" i="16"/>
  <c r="F165" i="16"/>
  <c r="H165" i="16" s="1"/>
  <c r="F164" i="16"/>
  <c r="H164" i="16" s="1"/>
  <c r="H163" i="16"/>
  <c r="F163" i="16"/>
  <c r="F162" i="16"/>
  <c r="H162" i="16" s="1"/>
  <c r="F161" i="16"/>
  <c r="H161" i="16" s="1"/>
  <c r="H159" i="16"/>
  <c r="F159" i="16"/>
  <c r="F158" i="16"/>
  <c r="H158" i="16" s="1"/>
  <c r="F156" i="16"/>
  <c r="H156" i="16" s="1"/>
  <c r="H155" i="16"/>
  <c r="F155" i="16"/>
  <c r="F153" i="16"/>
  <c r="H153" i="16" s="1"/>
  <c r="F152" i="16"/>
  <c r="H152" i="16" s="1"/>
  <c r="H150" i="16"/>
  <c r="F150" i="16"/>
  <c r="F149" i="16"/>
  <c r="H149" i="16" s="1"/>
  <c r="F148" i="16"/>
  <c r="H148" i="16" s="1"/>
  <c r="H147" i="16"/>
  <c r="F147" i="16"/>
  <c r="F146" i="16"/>
  <c r="H146" i="16" s="1"/>
  <c r="F145" i="16"/>
  <c r="H145" i="16" s="1"/>
  <c r="H144" i="16"/>
  <c r="F144" i="16"/>
  <c r="F143" i="16"/>
  <c r="H143" i="16" s="1"/>
  <c r="F142" i="16"/>
  <c r="H142" i="16" s="1"/>
  <c r="H140" i="16"/>
  <c r="F140" i="16"/>
  <c r="F139" i="16"/>
  <c r="H139" i="16" s="1"/>
  <c r="F137" i="16"/>
  <c r="H137" i="16" s="1"/>
  <c r="H136" i="16"/>
  <c r="F136" i="16"/>
  <c r="F135" i="16"/>
  <c r="H135" i="16" s="1"/>
  <c r="F134" i="16"/>
  <c r="H134" i="16" s="1"/>
  <c r="H132" i="16"/>
  <c r="F132" i="16"/>
  <c r="F131" i="16"/>
  <c r="H131" i="16" s="1"/>
  <c r="F129" i="16"/>
  <c r="H129" i="16" s="1"/>
  <c r="H128" i="16"/>
  <c r="F128" i="16"/>
  <c r="F127" i="16"/>
  <c r="H127" i="16" s="1"/>
  <c r="F126" i="16"/>
  <c r="H126" i="16" s="1"/>
  <c r="H125" i="16"/>
  <c r="F125" i="16"/>
  <c r="F124" i="16"/>
  <c r="H124" i="16" s="1"/>
  <c r="F123" i="16"/>
  <c r="H123" i="16" s="1"/>
  <c r="H121" i="16"/>
  <c r="F121" i="16"/>
  <c r="F120" i="16"/>
  <c r="H120" i="16" s="1"/>
  <c r="F118" i="16"/>
  <c r="H118" i="16" s="1"/>
  <c r="H116" i="16"/>
  <c r="F116" i="16"/>
  <c r="F115" i="16"/>
  <c r="H115" i="16" s="1"/>
  <c r="F113" i="16"/>
  <c r="H113" i="16" s="1"/>
  <c r="F112" i="16"/>
  <c r="H112" i="16" s="1"/>
  <c r="F111" i="16"/>
  <c r="H111" i="16" s="1"/>
  <c r="F110" i="16"/>
  <c r="H110" i="16" s="1"/>
  <c r="H108" i="16"/>
  <c r="F108" i="16"/>
  <c r="F107" i="16"/>
  <c r="H107" i="16" s="1"/>
  <c r="F105" i="16"/>
  <c r="H105" i="16" s="1"/>
  <c r="H104" i="16"/>
  <c r="F104" i="16"/>
  <c r="F102" i="16"/>
  <c r="H102" i="16" s="1"/>
  <c r="F101" i="16"/>
  <c r="H101" i="16" s="1"/>
  <c r="H100" i="16"/>
  <c r="F100" i="16"/>
  <c r="F98" i="16"/>
  <c r="H98" i="16" s="1"/>
  <c r="F97" i="16"/>
  <c r="H97" i="16" s="1"/>
  <c r="H96" i="16"/>
  <c r="F96" i="16"/>
  <c r="F95" i="16"/>
  <c r="H95" i="16" s="1"/>
  <c r="F93" i="16"/>
  <c r="H93" i="16" s="1"/>
  <c r="H92" i="16"/>
  <c r="F92" i="16"/>
  <c r="F91" i="16"/>
  <c r="H91" i="16" s="1"/>
  <c r="F89" i="16"/>
  <c r="H89" i="16" s="1"/>
  <c r="H88" i="16"/>
  <c r="F88" i="16"/>
  <c r="F87" i="16"/>
  <c r="H87" i="16" s="1"/>
  <c r="F85" i="16"/>
  <c r="H85" i="16" s="1"/>
  <c r="H84" i="16"/>
  <c r="F84" i="16"/>
  <c r="F82" i="16"/>
  <c r="H82" i="16" s="1"/>
  <c r="F81" i="16"/>
  <c r="H81" i="16" s="1"/>
  <c r="F80" i="16"/>
  <c r="H80" i="16" s="1"/>
  <c r="F79" i="16"/>
  <c r="H79" i="16" s="1"/>
  <c r="F78" i="16"/>
  <c r="H78" i="16" s="1"/>
  <c r="F77" i="16"/>
  <c r="H77" i="16" s="1"/>
  <c r="F75" i="16"/>
  <c r="H75" i="16" s="1"/>
  <c r="F74" i="16"/>
  <c r="H74" i="16" s="1"/>
  <c r="H73" i="16"/>
  <c r="F73" i="16"/>
  <c r="F72" i="16"/>
  <c r="H72" i="16" s="1"/>
  <c r="F70" i="16"/>
  <c r="H70" i="16" s="1"/>
  <c r="H69" i="16"/>
  <c r="F69" i="16"/>
  <c r="F68" i="16"/>
  <c r="H68" i="16" s="1"/>
  <c r="F67" i="16"/>
  <c r="H67" i="16" s="1"/>
  <c r="H66" i="16"/>
  <c r="F66" i="16"/>
  <c r="F65" i="16"/>
  <c r="H65" i="16" s="1"/>
  <c r="F63" i="16"/>
  <c r="H63" i="16" s="1"/>
  <c r="H62" i="16"/>
  <c r="F62" i="16"/>
  <c r="F61" i="16"/>
  <c r="H61" i="16" s="1"/>
  <c r="F60" i="16"/>
  <c r="H60" i="16" s="1"/>
  <c r="H58" i="16"/>
  <c r="F58" i="16"/>
  <c r="F57" i="16"/>
  <c r="H57" i="16" s="1"/>
  <c r="F56" i="16"/>
  <c r="H55" i="16"/>
  <c r="F55" i="16"/>
  <c r="F54" i="16"/>
  <c r="H54" i="16" s="1"/>
  <c r="F53" i="16"/>
  <c r="H53" i="16" s="1"/>
  <c r="F52" i="16"/>
  <c r="H52" i="16" s="1"/>
  <c r="H51" i="16"/>
  <c r="F51" i="16"/>
  <c r="F49" i="16"/>
  <c r="H49" i="16" s="1"/>
  <c r="H48" i="16"/>
  <c r="F48" i="16"/>
  <c r="F47" i="16"/>
  <c r="H47" i="16" s="1"/>
  <c r="F45" i="16"/>
  <c r="H45" i="16" s="1"/>
  <c r="F44" i="16"/>
  <c r="H44" i="16" s="1"/>
  <c r="F43" i="16"/>
  <c r="H43" i="16" s="1"/>
  <c r="F42" i="16"/>
  <c r="H42" i="16" s="1"/>
  <c r="H41" i="16"/>
  <c r="F41" i="16"/>
  <c r="F40" i="16"/>
  <c r="H40" i="16" s="1"/>
  <c r="H39" i="16"/>
  <c r="F39" i="16"/>
  <c r="F38" i="16"/>
  <c r="H38" i="16" s="1"/>
  <c r="F37" i="16"/>
  <c r="H37" i="16" s="1"/>
  <c r="F36" i="16"/>
  <c r="H36" i="16" s="1"/>
  <c r="H35" i="16"/>
  <c r="F35" i="16"/>
  <c r="F34" i="16"/>
  <c r="H34" i="16" s="1"/>
  <c r="F33" i="16"/>
  <c r="H33" i="16" s="1"/>
  <c r="F32" i="16"/>
  <c r="H32" i="16" s="1"/>
  <c r="F30" i="16"/>
  <c r="H30" i="16" s="1"/>
  <c r="F29" i="16"/>
  <c r="H29" i="16" s="1"/>
  <c r="H28" i="16"/>
  <c r="F28" i="16"/>
  <c r="F26" i="16"/>
  <c r="H26" i="16" s="1"/>
  <c r="F25" i="16"/>
  <c r="H25" i="16" s="1"/>
  <c r="F23" i="16"/>
  <c r="H23" i="16" s="1"/>
  <c r="F22" i="16"/>
  <c r="H22" i="16" s="1"/>
  <c r="F21" i="16"/>
  <c r="H21" i="16" s="1"/>
  <c r="H20" i="16"/>
  <c r="F20" i="16"/>
  <c r="F19" i="16"/>
  <c r="H19" i="16" s="1"/>
  <c r="F18" i="16"/>
  <c r="H18" i="16" s="1"/>
  <c r="F17" i="16"/>
  <c r="H17" i="16" s="1"/>
  <c r="F15" i="16"/>
  <c r="H15" i="16" s="1"/>
  <c r="F14" i="16"/>
  <c r="H14" i="16" s="1"/>
  <c r="H13" i="16"/>
  <c r="F13" i="16"/>
  <c r="F12" i="16"/>
  <c r="H12" i="16" s="1"/>
  <c r="F11" i="16"/>
  <c r="H11" i="16" s="1"/>
  <c r="F10" i="16"/>
  <c r="H10" i="16" s="1"/>
  <c r="F9" i="16"/>
  <c r="H9" i="16" s="1"/>
  <c r="G10" i="22"/>
  <c r="G9" i="22"/>
  <c r="G8" i="22"/>
  <c r="G7" i="22"/>
  <c r="G6" i="22"/>
  <c r="G13" i="22" s="1"/>
  <c r="G7" i="28"/>
  <c r="G6" i="28"/>
  <c r="G8" i="27"/>
  <c r="G7" i="27"/>
  <c r="G6" i="27"/>
  <c r="G5" i="27"/>
  <c r="G9" i="27" s="1"/>
  <c r="G9" i="31"/>
  <c r="G8" i="31"/>
  <c r="G7" i="31"/>
  <c r="G6" i="31"/>
  <c r="G5" i="31"/>
  <c r="G10" i="31"/>
  <c r="G6" i="26"/>
  <c r="G12" i="22"/>
  <c r="G11" i="22"/>
  <c r="G6" i="21"/>
  <c r="H6" i="14"/>
  <c r="H7" i="14"/>
  <c r="H8" i="14"/>
  <c r="H12" i="14"/>
  <c r="H13" i="14"/>
  <c r="H14" i="14"/>
  <c r="H15" i="14"/>
  <c r="H16" i="14"/>
  <c r="H17" i="14"/>
  <c r="H18" i="14"/>
  <c r="H19" i="14"/>
  <c r="H20" i="14"/>
  <c r="H21" i="14"/>
  <c r="H22" i="14"/>
  <c r="H23" i="14"/>
  <c r="H5" i="13"/>
  <c r="H6" i="13"/>
  <c r="H7" i="13"/>
  <c r="H8" i="13"/>
  <c r="I8" i="13" s="1"/>
  <c r="G8" i="28" l="1"/>
  <c r="H560" i="16"/>
  <c r="H562" i="16" s="1"/>
  <c r="G5" i="11" l="1"/>
  <c r="G6" i="11"/>
  <c r="G7" i="11"/>
  <c r="G8" i="11"/>
  <c r="G17" i="11" s="1"/>
  <c r="G19" i="11" s="1"/>
  <c r="G9" i="11"/>
  <c r="G10" i="11"/>
  <c r="G11" i="11"/>
  <c r="G12" i="11"/>
  <c r="G13" i="11"/>
  <c r="G14" i="11"/>
  <c r="G15" i="11"/>
  <c r="G16" i="11"/>
  <c r="J7" i="9"/>
  <c r="J8" i="9"/>
  <c r="J9" i="9"/>
  <c r="J10" i="9"/>
  <c r="J11"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I5" i="9"/>
  <c r="I6" i="9"/>
  <c r="I7" i="9"/>
  <c r="I8" i="9"/>
  <c r="I9" i="9"/>
  <c r="I10" i="9"/>
  <c r="I11" i="9"/>
  <c r="I12" i="9"/>
  <c r="J12" i="9" s="1"/>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J49" i="9" s="1"/>
  <c r="J37" i="8"/>
  <c r="J36" i="8"/>
  <c r="J35" i="8"/>
  <c r="J34" i="8"/>
  <c r="J25" i="8"/>
  <c r="J24" i="8"/>
  <c r="J23" i="8"/>
  <c r="J22" i="8"/>
  <c r="J13" i="8"/>
  <c r="J12" i="8"/>
  <c r="J11" i="8"/>
  <c r="J10" i="8"/>
  <c r="I43" i="8"/>
  <c r="J43" i="8" s="1"/>
  <c r="I42" i="8"/>
  <c r="I41" i="8"/>
  <c r="J41" i="8" s="1"/>
  <c r="I40" i="8"/>
  <c r="J40" i="8" s="1"/>
  <c r="I39" i="8"/>
  <c r="J39" i="8" s="1"/>
  <c r="I38" i="8"/>
  <c r="J38" i="8" s="1"/>
  <c r="I37" i="8"/>
  <c r="I36" i="8"/>
  <c r="I35" i="8"/>
  <c r="I34" i="8"/>
  <c r="I33" i="8"/>
  <c r="J33" i="8" s="1"/>
  <c r="I32" i="8"/>
  <c r="J32" i="8" s="1"/>
  <c r="I31" i="8"/>
  <c r="J31" i="8" s="1"/>
  <c r="I30" i="8"/>
  <c r="J30" i="8" s="1"/>
  <c r="I29" i="8"/>
  <c r="J29" i="8" s="1"/>
  <c r="I28" i="8"/>
  <c r="J28" i="8" s="1"/>
  <c r="I27" i="8"/>
  <c r="J27" i="8" s="1"/>
  <c r="I26" i="8"/>
  <c r="J26" i="8" s="1"/>
  <c r="I25" i="8"/>
  <c r="I24" i="8"/>
  <c r="I23" i="8"/>
  <c r="I22" i="8"/>
  <c r="I21" i="8"/>
  <c r="J21" i="8" s="1"/>
  <c r="I20" i="8"/>
  <c r="J20" i="8" s="1"/>
  <c r="I19" i="8"/>
  <c r="J19" i="8" s="1"/>
  <c r="I18" i="8"/>
  <c r="J18" i="8" s="1"/>
  <c r="I17" i="8"/>
  <c r="J17" i="8" s="1"/>
  <c r="I16" i="8"/>
  <c r="J16" i="8" s="1"/>
  <c r="I15" i="8"/>
  <c r="J15" i="8" s="1"/>
  <c r="I14" i="8"/>
  <c r="J14" i="8" s="1"/>
  <c r="I13" i="8"/>
  <c r="I12" i="8"/>
  <c r="I11" i="8"/>
  <c r="I10" i="8"/>
  <c r="I9" i="8"/>
  <c r="J9" i="8" s="1"/>
  <c r="I8" i="8"/>
  <c r="J8" i="8" s="1"/>
  <c r="I7" i="8"/>
  <c r="J7" i="8" s="1"/>
  <c r="I6" i="8"/>
  <c r="J6" i="8" s="1"/>
  <c r="I5" i="8"/>
  <c r="J5" i="8" s="1"/>
  <c r="J6" i="18"/>
  <c r="J7" i="18"/>
  <c r="J8" i="18"/>
  <c r="J9" i="18"/>
  <c r="F10" i="6"/>
  <c r="F25" i="17"/>
  <c r="F24" i="17"/>
  <c r="F23" i="17"/>
  <c r="F22" i="17"/>
  <c r="F21" i="17"/>
  <c r="F20" i="17"/>
  <c r="F19" i="17"/>
  <c r="F18" i="17"/>
  <c r="F17" i="17"/>
  <c r="F16" i="17"/>
  <c r="F15" i="17"/>
  <c r="F14" i="17"/>
  <c r="F13" i="17"/>
  <c r="F12" i="17"/>
  <c r="F11" i="17"/>
  <c r="F10" i="17"/>
  <c r="F9" i="17"/>
  <c r="F8" i="17"/>
  <c r="F6" i="17"/>
  <c r="F9" i="3"/>
  <c r="H9" i="3" s="1"/>
  <c r="F8" i="3"/>
  <c r="H8" i="3" s="1"/>
  <c r="F7" i="3"/>
  <c r="H7" i="3" s="1"/>
  <c r="F6" i="3"/>
  <c r="H6" i="3" s="1"/>
  <c r="F5" i="3"/>
  <c r="H5" i="3"/>
  <c r="K5" i="2"/>
  <c r="L5" i="2" s="1"/>
  <c r="L6" i="2"/>
  <c r="K7" i="2"/>
  <c r="L7" i="2" s="1"/>
  <c r="K8" i="2"/>
  <c r="L8" i="2" s="1"/>
  <c r="F49" i="19"/>
  <c r="E49" i="19"/>
  <c r="C23" i="19"/>
  <c r="C17" i="19"/>
  <c r="C26" i="19" s="1"/>
  <c r="C14" i="19"/>
  <c r="E11" i="15"/>
  <c r="E10" i="15"/>
  <c r="E8" i="15"/>
  <c r="I7" i="13"/>
  <c r="I6" i="13"/>
  <c r="I5" i="13"/>
  <c r="I3" i="13"/>
  <c r="C10" i="13" s="1"/>
  <c r="C12" i="13" s="1"/>
  <c r="E7" i="13"/>
  <c r="G22" i="12"/>
  <c r="G21" i="12"/>
  <c r="G20" i="12"/>
  <c r="G19" i="12"/>
  <c r="G18" i="12"/>
  <c r="G17" i="12"/>
  <c r="G16" i="12"/>
  <c r="G15" i="12"/>
  <c r="G14" i="12"/>
  <c r="G13" i="12"/>
  <c r="G12" i="12"/>
  <c r="G11" i="12"/>
  <c r="G10" i="12"/>
  <c r="G9" i="12"/>
  <c r="G8" i="12"/>
  <c r="G7" i="12"/>
  <c r="G6" i="12"/>
  <c r="G5" i="12"/>
  <c r="G4" i="12"/>
  <c r="E13" i="12"/>
  <c r="E12" i="12"/>
  <c r="E11" i="12"/>
  <c r="E10" i="12"/>
  <c r="E9" i="12"/>
  <c r="E8" i="12"/>
  <c r="E7" i="12"/>
  <c r="E6" i="12"/>
  <c r="E5" i="12"/>
  <c r="E6" i="9"/>
  <c r="E15" i="9"/>
  <c r="E24" i="9"/>
  <c r="E33" i="9"/>
  <c r="E43" i="9"/>
  <c r="E43" i="8"/>
  <c r="E35" i="8"/>
  <c r="E31" i="8"/>
  <c r="E28" i="8"/>
  <c r="E19" i="8"/>
  <c r="E11" i="8"/>
  <c r="J11" i="4" l="1"/>
  <c r="C24" i="12"/>
  <c r="C26" i="12" s="1"/>
  <c r="J10" i="18"/>
  <c r="J12" i="18" s="1"/>
  <c r="F28" i="17"/>
  <c r="H10" i="3"/>
  <c r="E7" i="15"/>
  <c r="E5" i="15"/>
  <c r="E12" i="15"/>
  <c r="E13" i="15"/>
  <c r="E14" i="15"/>
  <c r="E15" i="15"/>
  <c r="E16" i="15"/>
  <c r="E18" i="15"/>
  <c r="C20" i="15" l="1"/>
  <c r="C22" i="15" s="1"/>
</calcChain>
</file>

<file path=xl/sharedStrings.xml><?xml version="1.0" encoding="utf-8"?>
<sst xmlns="http://schemas.openxmlformats.org/spreadsheetml/2006/main" count="1544" uniqueCount="728">
  <si>
    <t>PLANILHA TOTAL DA COMPOSIÇÃO DE PREÇOS</t>
  </si>
  <si>
    <t>SERVIÇOS PREVISTOS</t>
  </si>
  <si>
    <t>VALOR DO SERVIÇO (R$)</t>
  </si>
  <si>
    <t>VALOR 30 MESES DE CONTRATO (R$)</t>
  </si>
  <si>
    <t>OBSERVAÇÕES</t>
  </si>
  <si>
    <t>GRUPO I - INFRAESTRUTURA E APOIO</t>
  </si>
  <si>
    <t>Gestão de Facilities</t>
  </si>
  <si>
    <t>Limpeza Predial</t>
  </si>
  <si>
    <t>Jardinagem e Ornamentação</t>
  </si>
  <si>
    <t>Copeiragem</t>
  </si>
  <si>
    <t>Portaria/Recepção</t>
  </si>
  <si>
    <t>Telefonista</t>
  </si>
  <si>
    <t>Manutenção Predial de Imóveis</t>
  </si>
  <si>
    <t>Bombeiro Civil - Classe II</t>
  </si>
  <si>
    <t>GRUPO II - MANUTENÇÕES</t>
  </si>
  <si>
    <t>Manutenção de elevadores e plataformas elevatórias</t>
  </si>
  <si>
    <t>Manutenção de bombas hidráulicas</t>
  </si>
  <si>
    <t>Manutenção de grupos moto geradores</t>
  </si>
  <si>
    <t>Manutenção de sistemas de climatização, ventilação e pressurização mecânica (com redes de dutos e acessórios)</t>
  </si>
  <si>
    <t>Manutenção de Sistemas de Detecção, Proteção e Combate Contra Incêndio</t>
  </si>
  <si>
    <t>Manutenção de entrada de energia elétrica
Manutenção de SPDA (Sistema de Proteção contra descargas atmosféricas)</t>
  </si>
  <si>
    <t>Manutenção de portas e portões automáticos.</t>
  </si>
  <si>
    <t>Manutenção e Recarga de Extintores</t>
  </si>
  <si>
    <t>Limpeza de Caixa D'água e Reservatórios</t>
  </si>
  <si>
    <t>Limpeza de Calha e Dutos de Drenagem Pluviais</t>
  </si>
  <si>
    <t>GRUPO III - SOB DEMANDA</t>
  </si>
  <si>
    <t>Chaveiro</t>
  </si>
  <si>
    <t>Lavanderia</t>
  </si>
  <si>
    <t>Mão de Obra Braçal</t>
  </si>
  <si>
    <t>Pintura predial e conservação de fachada</t>
  </si>
  <si>
    <t>Serviços gerais - Almoxarifado</t>
  </si>
  <si>
    <t>TOTAL</t>
  </si>
  <si>
    <t>MEMÓRIA DE CÁLCULO DO BDI</t>
  </si>
  <si>
    <t>Inserir Logo</t>
  </si>
  <si>
    <t>CONTRATO:</t>
  </si>
  <si>
    <t>REVISÃO:</t>
  </si>
  <si>
    <t>CLIENTE:</t>
  </si>
  <si>
    <t>Defensoria Pública do Estado de São Paulo</t>
  </si>
  <si>
    <t>UNIDADE:</t>
  </si>
  <si>
    <t>DATA:</t>
  </si>
  <si>
    <t>BDI APLICADO NA OBRA</t>
  </si>
  <si>
    <t>FAIXAS DE ADMISSIBILIDADE DE ACORDO COM O ACORDÃO N. 2622/2013 DO TCU</t>
  </si>
  <si>
    <t>ITEM</t>
  </si>
  <si>
    <t>DISCRIMINAÇÃO</t>
  </si>
  <si>
    <t>PERC (%)</t>
  </si>
  <si>
    <t>MÍNIMO</t>
  </si>
  <si>
    <t>MÉDIO</t>
  </si>
  <si>
    <t>MÁXIMO</t>
  </si>
  <si>
    <t>1.00</t>
  </si>
  <si>
    <t>Despesas Indiretas</t>
  </si>
  <si>
    <t>A-1</t>
  </si>
  <si>
    <t>Seguro e Garantia</t>
  </si>
  <si>
    <t>A-2</t>
  </si>
  <si>
    <t>Riscos e Imprevistos</t>
  </si>
  <si>
    <t>A-3</t>
  </si>
  <si>
    <t>Despesas Financeiras</t>
  </si>
  <si>
    <t>A-4</t>
  </si>
  <si>
    <t>Administração Central</t>
  </si>
  <si>
    <t>Total do Grupo A =</t>
  </si>
  <si>
    <t>2.00</t>
  </si>
  <si>
    <t>Benefícios</t>
  </si>
  <si>
    <t>B-1</t>
  </si>
  <si>
    <t>Lucro</t>
  </si>
  <si>
    <t>Total do Grupo B =</t>
  </si>
  <si>
    <t>3.00</t>
  </si>
  <si>
    <t>Impostos</t>
  </si>
  <si>
    <t>CÁLCULO DO ISS</t>
  </si>
  <si>
    <t>C-1</t>
  </si>
  <si>
    <t>PIS/ PASEP</t>
  </si>
  <si>
    <t>ALÍQUOTA MUNICIPAL (%)</t>
  </si>
  <si>
    <t>% DE MÃO DE OBRA</t>
  </si>
  <si>
    <t>ALÍQUOTA FINAL (%)</t>
  </si>
  <si>
    <t>C-2</t>
  </si>
  <si>
    <t>COFINS</t>
  </si>
  <si>
    <t>50, 00%</t>
  </si>
  <si>
    <t>C-3</t>
  </si>
  <si>
    <t>ISS</t>
  </si>
  <si>
    <t>C-4</t>
  </si>
  <si>
    <t>CPRB (Contribuição Previdenciária sobre a Receita Bruta)</t>
  </si>
  <si>
    <t>VALOERS DO BDI PARA CONSTRUÇÃO DE EDIFÍCIOS DE ACORDO COM O ACORDÃO N.2622/2013 DO TCU</t>
  </si>
  <si>
    <t>Total do Grupo C =</t>
  </si>
  <si>
    <t>Fórmula Para Cálculo do B.D.I.</t>
  </si>
  <si>
    <t>1º QUARTIL</t>
  </si>
  <si>
    <t>3º QUARTIL</t>
  </si>
  <si>
    <t>BDI =(((1+A4+A1+A2)*(1+A3)*(1+B))/(1-C))-1</t>
  </si>
  <si>
    <t xml:space="preserve">Bonificação Sobre Despesas Indiretas (BDI) = </t>
  </si>
  <si>
    <t>Fonte da composição, valores de referência e fórmula do BDI:  Acórdão 2622/2013 - TCU - Plenário</t>
  </si>
  <si>
    <t>Boletim CDHU nº 198 (julho/2025 – desonerado)</t>
  </si>
  <si>
    <t>Os valores de BDI acima foram calculados com emprego da fórmula abaixo:</t>
  </si>
  <si>
    <r>
      <t xml:space="preserve">– custo unitário básico no Estado de São Paulo = </t>
    </r>
    <r>
      <rPr>
        <b/>
        <sz val="11"/>
        <color theme="1"/>
        <rFont val="Aptos Narrow"/>
        <family val="2"/>
        <scheme val="minor"/>
      </rPr>
      <t>R$ 1.993,24/m²</t>
    </r>
    <r>
      <rPr>
        <sz val="11"/>
        <color theme="1"/>
        <rFont val="Aptos Narrow"/>
        <family val="2"/>
        <scheme val="minor"/>
      </rPr>
      <t xml:space="preserve"> (padrão R8-N)</t>
    </r>
  </si>
  <si>
    <r>
      <t xml:space="preserve">– participação: </t>
    </r>
    <r>
      <rPr>
        <b/>
        <sz val="11"/>
        <color theme="1"/>
        <rFont val="Aptos Narrow"/>
        <family val="2"/>
        <scheme val="minor"/>
      </rPr>
      <t>mão de obra 54,70%</t>
    </r>
    <r>
      <rPr>
        <sz val="11"/>
        <color theme="1"/>
        <rFont val="Aptos Narrow"/>
        <family val="2"/>
        <scheme val="minor"/>
      </rPr>
      <t xml:space="preserve">, </t>
    </r>
    <r>
      <rPr>
        <b/>
        <sz val="11"/>
        <color theme="1"/>
        <rFont val="Aptos Narrow"/>
        <family val="2"/>
        <scheme val="minor"/>
      </rPr>
      <t>materiais 42,38%</t>
    </r>
    <r>
      <rPr>
        <sz val="11"/>
        <color theme="1"/>
        <rFont val="Aptos Narrow"/>
        <family val="2"/>
        <scheme val="minor"/>
      </rPr>
      <t xml:space="preserve">, </t>
    </r>
    <r>
      <rPr>
        <b/>
        <sz val="11"/>
        <color theme="1"/>
        <rFont val="Aptos Narrow"/>
        <family val="2"/>
        <scheme val="minor"/>
      </rPr>
      <t>despesas administrativas 2,92%</t>
    </r>
  </si>
  <si>
    <t xml:space="preserve">BDI = </t>
  </si>
  <si>
    <t>(1 + AC + S + R + G)(1 + DF)(1 + L)</t>
  </si>
  <si>
    <r>
      <t xml:space="preserve">– encargos sociais considerados = </t>
    </r>
    <r>
      <rPr>
        <b/>
        <sz val="11"/>
        <color theme="1"/>
        <rFont val="Aptos Narrow"/>
        <family val="2"/>
        <scheme val="minor"/>
      </rPr>
      <t>150,79%</t>
    </r>
    <r>
      <rPr>
        <sz val="11"/>
        <color theme="1"/>
        <rFont val="Aptos Narrow"/>
        <family val="2"/>
        <scheme val="minor"/>
      </rPr>
      <t xml:space="preserve"> sobre a mão de obra</t>
    </r>
  </si>
  <si>
    <t>(1 - I)</t>
  </si>
  <si>
    <t>Tabela SindusCon-SP (julho/2025)</t>
  </si>
  <si>
    <t>– atualiza os custos da construção civil e serve como base para parametrizar os itens do BDI.</t>
  </si>
  <si>
    <t>Onde:</t>
  </si>
  <si>
    <t xml:space="preserve">AC = </t>
  </si>
  <si>
    <t>Taxa de Rateio da Administração Central;</t>
  </si>
  <si>
    <t>Referenciais</t>
  </si>
  <si>
    <t xml:space="preserve">DF = </t>
  </si>
  <si>
    <t>Taxa das Despesas Financeiras;</t>
  </si>
  <si>
    <r>
      <t>CDHU – Boletim 198 (julho/2025)</t>
    </r>
    <r>
      <rPr>
        <sz val="11"/>
        <color theme="1"/>
        <rFont val="Aptos Narrow"/>
        <family val="2"/>
        <scheme val="minor"/>
      </rPr>
      <t>: custo unitário atualizado (R$ 1.993,24/m²) e composição de encargos sociais (150,79%) .</t>
    </r>
  </si>
  <si>
    <t>S =</t>
  </si>
  <si>
    <t>Taxa de seguro;</t>
  </si>
  <si>
    <r>
      <t>SindusCon-SP (julho/2025)</t>
    </r>
    <r>
      <rPr>
        <sz val="11"/>
        <color theme="1"/>
        <rFont val="Aptos Narrow"/>
        <family val="2"/>
        <scheme val="minor"/>
      </rPr>
      <t>: custos médios da construção civil paulista, referência para Facilities.</t>
    </r>
  </si>
  <si>
    <t xml:space="preserve">R = </t>
  </si>
  <si>
    <t>Taxa de Risco</t>
  </si>
  <si>
    <r>
      <t>Acórdão TCU nº 2622/2013</t>
    </r>
    <r>
      <rPr>
        <sz val="11"/>
        <color theme="1"/>
        <rFont val="Aptos Narrow"/>
        <family val="2"/>
        <scheme val="minor"/>
      </rPr>
      <t>: parâmetros de admissibilidade (mínimo/médio/máximo).</t>
    </r>
  </si>
  <si>
    <t xml:space="preserve">G = </t>
  </si>
  <si>
    <t>Taxa de Garantia do Empreendimento;</t>
  </si>
  <si>
    <t>I =</t>
  </si>
  <si>
    <t>Taxa de Tributos;</t>
  </si>
  <si>
    <t>L =</t>
  </si>
  <si>
    <t>Taxa de Lucro.</t>
  </si>
  <si>
    <r>
      <t xml:space="preserve">Conforme esse Acórdão, o valor final do BDI também deverá obedecer à faixa de variação abaixo, considerando os custos dos serviços </t>
    </r>
    <r>
      <rPr>
        <b/>
        <sz val="11"/>
        <rFont val="Calibri"/>
        <family val="2"/>
      </rPr>
      <t>sem desoneração</t>
    </r>
    <r>
      <rPr>
        <sz val="11"/>
        <rFont val="Calibri"/>
        <family val="2"/>
      </rPr>
      <t xml:space="preserve"> dos encargos sociais:</t>
    </r>
  </si>
  <si>
    <t>VALORES MÁXIMOS DE BDI POR TIPO DE OBRA</t>
  </si>
  <si>
    <t>TIPO DE OBRA</t>
  </si>
  <si>
    <t>1º Quartil</t>
  </si>
  <si>
    <t>Médio</t>
  </si>
  <si>
    <t>3º Quartil</t>
  </si>
  <si>
    <t>Construções de Edifícios (Novos e Reformas)</t>
  </si>
  <si>
    <r>
      <t xml:space="preserve">Desta forma, após o enquadramento do BDI nos critérios abordados acima e sendo utilizado no orçamento os custos dos serviços </t>
    </r>
    <r>
      <rPr>
        <b/>
        <sz val="11"/>
        <color indexed="8"/>
        <rFont val="Calibri"/>
        <family val="2"/>
      </rPr>
      <t>com desoneração</t>
    </r>
    <r>
      <rPr>
        <sz val="11"/>
        <color indexed="8"/>
        <rFont val="Calibri"/>
        <family val="2"/>
      </rPr>
      <t>, deverá ser incluído no item taxa de tributos o percentual de</t>
    </r>
    <r>
      <rPr>
        <b/>
        <sz val="11"/>
        <color indexed="8"/>
        <rFont val="Calibri"/>
        <family val="2"/>
      </rPr>
      <t xml:space="preserve"> 4,50% </t>
    </r>
    <r>
      <rPr>
        <sz val="11"/>
        <color indexed="8"/>
        <rFont val="Calibri"/>
        <family val="2"/>
      </rPr>
      <t xml:space="preserve">referente à contribuição previdenciária e recalculado o BDI. </t>
    </r>
  </si>
  <si>
    <t>Reiteramos que, por determinação do TCU, não é admitida a inclusão de IRPJ e CSLL no BDI, bem como Administração local, Instalação de Canteiro/acampamento, Mobilização/ desmobilização e demais itens que possam ser apropriados como custos diretos da obra, devendo ser apresentada a composição destes, com detalhamentos suficientes que justifiquem o valor obtido, não sendo admitido cálculo com estimativas percentuais genéricas.</t>
  </si>
  <si>
    <t>PLANILHA DE FORMAÇÃO DE PREÇO - GESTÃO DE FACILITIES</t>
  </si>
  <si>
    <t>Classificação</t>
  </si>
  <si>
    <t>Tipo</t>
  </si>
  <si>
    <t>Periodicidade</t>
  </si>
  <si>
    <t>Quantidade</t>
  </si>
  <si>
    <t>Valor mensal (R$)</t>
  </si>
  <si>
    <t>Gerente de Facilities</t>
  </si>
  <si>
    <t>Posto</t>
  </si>
  <si>
    <t>Mensal</t>
  </si>
  <si>
    <t>Licença de uso - Plataforma</t>
  </si>
  <si>
    <t>Licença</t>
  </si>
  <si>
    <r>
      <t>VALOR TOTAL</t>
    </r>
    <r>
      <rPr>
        <sz val="11"/>
        <color rgb="FF000000"/>
        <rFont val="Aptos"/>
        <family val="2"/>
      </rPr>
      <t> </t>
    </r>
  </si>
  <si>
    <t>PLANILHA DE FORMAÇÃO DE PREÇO - LIMPEZA</t>
  </si>
  <si>
    <t>Auxiliar de Limpeza – Diurno – 44 horas semanais (2ª a 6ª feira)</t>
  </si>
  <si>
    <t>Auxiliar de Limpeza – Diurno – 44 horas semanais (2ª a 6ª feira) – com adicional de 40% de insalubridade</t>
  </si>
  <si>
    <t>Auxiliar de Limpeza – Diurno – 44 horas semanais (2ª a 6ª feira) – com adicional de acúmulo de função de 20% (copeiragem)</t>
  </si>
  <si>
    <t>Encarregado de Auxiliar de Limpeza – Diurno – 44 horas semanais (2ª a 6ª feira)</t>
  </si>
  <si>
    <t>Serviço de Limpeza – Plantonista – Domingos e Feriados – Jornada de 6 horas com adicional de 40% de insalubridade para limpeza dos banheiros</t>
  </si>
  <si>
    <t>Serviço de Limpeza de Vidros sem Exposição à Situação de Risco</t>
  </si>
  <si>
    <t>M²</t>
  </si>
  <si>
    <t>Trimestral</t>
  </si>
  <si>
    <t>Serviço de Limpeza de Vidros com Exposição à Situação de Risco</t>
  </si>
  <si>
    <t>PLANILHA DE FORMAÇÃO DE PREÇO - JARDINAGEM E ORNAMENTAÇÃO</t>
  </si>
  <si>
    <t>Item</t>
  </si>
  <si>
    <t>Serviço</t>
  </si>
  <si>
    <t>Descrição</t>
  </si>
  <si>
    <t>Fornecimento de Vasos e Plantas</t>
  </si>
  <si>
    <t>- Cachepô em vidro no formato quadrado para acomodar vaso de 45 cm (quarenta e cinco) de diâmetro;
- Quadro com 4 (quatro) rodízios para acomodar o cachepô e permitir o seu deslocamento;
- Vaso com 45 cm de diâmetro;
- Casca de madeira para preencher o espaço entre o cachepô e o vaso dando acabamento uniforme;
- Três hastes de Palmeira Raphia de 90 cm (noventa) de altura;_x000D_</t>
  </si>
  <si>
    <t>- Cachepô em madeira na cor natural com acabamento acetinado no formato trapezoidal para acomodar vaso de 25 cm (vinte e cinco) de diâmetro;
- Vaso com 25 cm de diâmetro;
- Arranjo com musgos de modo a não permitir que se visualize o substrato em que a orquídea esteja plantada;
- Uma orquídea Phalaenopsis em flor;</t>
  </si>
  <si>
    <t>Período</t>
  </si>
  <si>
    <t>Limpeza, Adubação, Higienização e
Tratamento de moléstias</t>
  </si>
  <si>
    <t>6 (seis) conjuntos de vasos com orquídeas Phalaenopsis, com
manutenção a cada15 dias (quinze dias):
a) Troca do vaso por outro com orquídea Phalaenopsis caso esteja
apresentando sinais de definhamento da planta;
b) Limpeza do cachepô ou sua substituição no caso de inviável a limpeza;
c) Troca do arranjo com musgos para que o vaso retorne ao seu estado
inicial;</t>
  </si>
  <si>
    <t>30 meses</t>
  </si>
  <si>
    <t>16 (dezesseis) conjuntos de vasos com Palmeira Raphia, com
manutenção a cada 45 dias (quarenta e cinco dias):
a) Adubar e tratar as moléstias que estiverem atacando a planta bem
como executar a poda e a limpeza das partes secas da mesma, se
necessário;
b) Substituir a planta caso esta venha a morrer;
c) Troca das cascas de madeira, se as mesmas apresentarem sinais de
umidade, mofo, bolor, ou qualquer outro sinal de desgaste;
d) Limpeza do cachepô, e caso as juntas de silicone apresentem sinais de
mofo ou bolor refazer as mesmas;
e) Lubrificação e ajuste dos rodízios, de modo que o vaso possa ser
deslocado facilmente de um local pra outro, e caso os mesmos não
possam girar livremente substituí-los;</t>
  </si>
  <si>
    <t>PLANILHA DE FORMAÇÃO DE PREÇO - COPEIRAGEM</t>
  </si>
  <si>
    <t>Copeiro (incluso insumos)</t>
  </si>
  <si>
    <t>PLANILHA DE FORMAÇÃO DE PREÇO - PORTARIA</t>
  </si>
  <si>
    <t>Porteiro - Implantação imediata</t>
  </si>
  <si>
    <t>Porteiro - Sob demanda</t>
  </si>
  <si>
    <t>PLANILHA DE FORMAÇÃO DE PREÇO - TELEFONISTA</t>
  </si>
  <si>
    <t>EQUIPE MÍNIMA NECESSÁRIA </t>
  </si>
  <si>
    <t>Postos </t>
  </si>
  <si>
    <r>
      <t>Especificação</t>
    </r>
    <r>
      <rPr>
        <sz val="10"/>
        <color rgb="FF000000"/>
        <rFont val="Aptos"/>
        <family val="2"/>
      </rPr>
      <t> </t>
    </r>
  </si>
  <si>
    <r>
      <t>Turno</t>
    </r>
    <r>
      <rPr>
        <sz val="10"/>
        <color rgb="FF000000"/>
        <rFont val="Aptos"/>
        <family val="2"/>
      </rPr>
      <t> </t>
    </r>
  </si>
  <si>
    <r>
      <t>Escala</t>
    </r>
    <r>
      <rPr>
        <sz val="10"/>
        <color rgb="FF000000"/>
        <rFont val="Aptos"/>
        <family val="2"/>
      </rPr>
      <t> </t>
    </r>
  </si>
  <si>
    <r>
      <t>Horário</t>
    </r>
    <r>
      <rPr>
        <sz val="10"/>
        <color rgb="FF000000"/>
        <rFont val="Aptos"/>
        <family val="2"/>
      </rPr>
      <t> </t>
    </r>
  </si>
  <si>
    <r>
      <t>Dias da Semana</t>
    </r>
    <r>
      <rPr>
        <sz val="10"/>
        <color rgb="FF000000"/>
        <rFont val="Aptos"/>
        <family val="2"/>
      </rPr>
      <t> </t>
    </r>
  </si>
  <si>
    <r>
      <t>Funcionários</t>
    </r>
    <r>
      <rPr>
        <sz val="10"/>
        <color rgb="FF000000"/>
        <rFont val="Aptos"/>
        <family val="2"/>
      </rPr>
      <t> </t>
    </r>
  </si>
  <si>
    <t>BDI/Adm (%)</t>
  </si>
  <si>
    <t>BDI/Adm (R$)</t>
  </si>
  <si>
    <t>Mensal por Posto (R$)</t>
  </si>
  <si>
    <t>Total Mensal Geral com BDI (R$)</t>
  </si>
  <si>
    <t>Total do Contrato 30 meses (R$)</t>
  </si>
  <si>
    <t>1 </t>
  </si>
  <si>
    <t>Encarregado </t>
  </si>
  <si>
    <t>Diurno </t>
  </si>
  <si>
    <t>44h semanais </t>
  </si>
  <si>
    <t>8:00 às 17:00 </t>
  </si>
  <si>
    <t>Segundas a Sextas </t>
  </si>
  <si>
    <t>Eletricista </t>
  </si>
  <si>
    <t>Pedreiro </t>
  </si>
  <si>
    <t>Encanador </t>
  </si>
  <si>
    <t>Oficial de Manutenção </t>
  </si>
  <si>
    <t>ITEM 1.1 - EDIFÍCIO SEDE BV200 </t>
  </si>
  <si>
    <t>Preço Unitário (R$)</t>
  </si>
  <si>
    <t>Comum </t>
  </si>
  <si>
    <t>12x36 </t>
  </si>
  <si>
    <t>7:00 às 19:00 </t>
  </si>
  <si>
    <t>ITEM 1.2 - EDIFÍCIO ADMINISTRATIVO LÍBERO BADARÓ </t>
  </si>
  <si>
    <t>Valor total do serviço 30 meses</t>
  </si>
  <si>
    <t>Valor % do BDI</t>
  </si>
  <si>
    <t>Valor Total com BDI</t>
  </si>
  <si>
    <r>
      <t>PLANILHA DE FORMAÇÃO DE PREÇO - VALORES POR LOCALIDADE</t>
    </r>
    <r>
      <rPr>
        <sz val="11"/>
        <color rgb="FF000000"/>
        <rFont val="Aptos"/>
        <family val="2"/>
      </rPr>
      <t> </t>
    </r>
  </si>
  <si>
    <r>
      <t>LOCALIDADE</t>
    </r>
    <r>
      <rPr>
        <sz val="11"/>
        <color rgb="FF000000"/>
        <rFont val="Aptos"/>
        <family val="2"/>
      </rPr>
      <t> </t>
    </r>
  </si>
  <si>
    <r>
      <t>EQUIPAMENTOS</t>
    </r>
    <r>
      <rPr>
        <sz val="11"/>
        <color rgb="FF000000"/>
        <rFont val="Aptos"/>
        <family val="2"/>
      </rPr>
      <t> </t>
    </r>
  </si>
  <si>
    <t>Valor total mensal para os serviços de manutenção preventiva e corretiva, com inclusão total de peças
R$</t>
  </si>
  <si>
    <r>
      <t>Meses</t>
    </r>
    <r>
      <rPr>
        <sz val="11"/>
        <color rgb="FF000000"/>
        <rFont val="Aptos"/>
        <family val="2"/>
      </rPr>
      <t> </t>
    </r>
  </si>
  <si>
    <r>
      <t>Valor fixo do Contrato para os serviços de manutenção preventiva e corretiva (x30), com inclusão total de peças
R$</t>
    </r>
    <r>
      <rPr>
        <sz val="11"/>
        <color rgb="FF000000"/>
        <rFont val="Aptos"/>
        <family val="2"/>
      </rPr>
      <t> </t>
    </r>
  </si>
  <si>
    <t>BDI %</t>
  </si>
  <si>
    <r>
      <t>Unidade Sede Administrativa I</t>
    </r>
    <r>
      <rPr>
        <sz val="11"/>
        <color rgb="FF000000"/>
        <rFont val="Aptos"/>
        <family val="2"/>
      </rPr>
      <t> </t>
    </r>
  </si>
  <si>
    <t>Elevador elétricos de passageiros, marca ATLAS SCHINDLER, com capacidade para 09 passageiros ou 630 kg, com 09 (nove) paradas, com casa de máquinas </t>
  </si>
  <si>
    <t>Plataforma elevatória de passageiros, marca THYSSENKRUPP ELEVADORES, com capacidade para 01 cadeirante, 250 kg, com 02 (duas) paradas </t>
  </si>
  <si>
    <r>
      <t>Unidade Regional Central</t>
    </r>
    <r>
      <rPr>
        <sz val="11"/>
        <color rgb="FF000000"/>
        <rFont val="Aptos"/>
        <family val="2"/>
      </rPr>
      <t> </t>
    </r>
  </si>
  <si>
    <t>Elevador elétricos tipo passageiros, marca ATLAS SCHINDLER, com capacidade para 09 (nove) passageiros e/ou 630 kg, 11 (onze) paradas, com casa de máquinas. Elevadores nº EL120230 </t>
  </si>
  <si>
    <t>Elevador elétricos tipo passageiros, marca ATLAS SCHINDLER, com capacidade para 09 (nove) passageiros e/ou 630 kg, 11 (onze) paradas, com casa de máquinas. Elevadores nº EL120231 </t>
  </si>
  <si>
    <r>
      <t>Divisão de Atendimento Inicial Especializado ao Público - DAIEP</t>
    </r>
    <r>
      <rPr>
        <sz val="11"/>
        <color rgb="FF000000"/>
        <rFont val="Aptos"/>
        <family val="2"/>
      </rPr>
      <t> </t>
    </r>
  </si>
  <si>
    <t>Elevador elétrico tipo plataforma elevatória, marca EXTREMA, montadora: Bat’s Elevadores, nº de paradas: 02 - térreo e subsolo. Capacidade de ocupação: 01 cadeirante; Capacidade de carga: 225 kg; Velocidade: 6,0 m/min; Percurso útil: aproximadamente 9,5 m; Desnível: aproximadamente 4,0 m (subsolo - térreo) . Dimensões da plataforma: 1,0 x 0,8 m, dobrável; . Entrada/Saída: laterais </t>
  </si>
  <si>
    <r>
      <t>VALOR TOTAL</t>
    </r>
    <r>
      <rPr>
        <sz val="11"/>
        <color rgb="FF000000"/>
        <rFont val="Aptos"/>
        <family val="2"/>
      </rPr>
      <t> </t>
    </r>
    <r>
      <rPr>
        <b/>
        <sz val="11"/>
        <color rgb="FF000000"/>
        <rFont val="Aptos"/>
        <family val="2"/>
      </rPr>
      <t xml:space="preserve"> →</t>
    </r>
  </si>
  <si>
    <t>PLANILHA DE FORMAÇÃO DE PREÇO - VALORES POR LOCALIDADE</t>
  </si>
  <si>
    <t>LOCALIDADE</t>
  </si>
  <si>
    <t>TIPOS DE BOMBAS HIDRÁULICAS</t>
  </si>
  <si>
    <t>Valor trimestral para os serviços de manutenção preventiva e corretiva, com inclusão total de peças
R$</t>
  </si>
  <si>
    <t>Trimestres</t>
  </si>
  <si>
    <t>Valor total do Contrato para os serviços de manutenção preventiva e corretiva (x10), com inclusão total de peças
R$</t>
  </si>
  <si>
    <t>Unidade Sede Administrativa I</t>
  </si>
  <si>
    <t>Centrífuga (de incêndio) - Jacuzzi 7DH1 / 3/4 cv, com acessórios completos</t>
  </si>
  <si>
    <t>Submersível - 1 HP 13.000 L/h, 8 mca, com acessórios completos</t>
  </si>
  <si>
    <t>Centrífuga - Grundfos HMP4 R6, motor WEG 2 HP, com acessórios completos</t>
  </si>
  <si>
    <t>Unidade Sede Administrativa II</t>
  </si>
  <si>
    <t>Centrífuga (de incêndio) - BPI 92SJ/3 cv, motor WEG 3 HP, com acessórios completos</t>
  </si>
  <si>
    <t>Centrífuga - ME-AL 1420 / 2 HP 5 m³/h, 70 mca, motor WEG 2 HP, com acessórios completos</t>
  </si>
  <si>
    <t>Centrífuga - Jacuzzi 3M A3-T / 3 cv / 5 m³/h, 70 mca, motor WEG 2 HP, com acessórios completos</t>
  </si>
  <si>
    <t>Unidade Regional Central</t>
  </si>
  <si>
    <t>Centrífuga (de incêndio) - BPI-22R / 10 HP, 75, 56 m³/h, 38 mca, WEG W22 Premium 10 HP, com acessórios completos</t>
  </si>
  <si>
    <t>Centrífuga (de incêndio) - BPI 100-065 / 25 HP, 75,56 m³/h, 38 mca, WEG W22 Premium 25 HP, com acessórios completos</t>
  </si>
  <si>
    <t>Submersível - Worker / 1 HP 360 L/min, 12 mca, com acessórios completos</t>
  </si>
  <si>
    <t>Centrífuga - ME-AL 1320 N / 2 HP / 7,6 m³/h, 65 mca, Motor WEG 2 HP, com acessórios completos</t>
  </si>
  <si>
    <t>Centrífuga - ME-AL 1420 V / 2 HP / 7,3 m³/h, 70 mca, Motor WEG 2 HP, com acessórios completos</t>
  </si>
  <si>
    <t>Unidade Regional Criminal/Infância</t>
  </si>
  <si>
    <t>Centrífuga (de incêndio) - 7,5 cv / 26 m³/h / 50 mca, Motor WEG W22 Premium 7,5 HP, com acessórios completos</t>
  </si>
  <si>
    <t>Submersível - 1 HP 13.000 L/h 8 mca, com acessórios completos</t>
  </si>
  <si>
    <t>Almoxarifado Central</t>
  </si>
  <si>
    <t>Centrífuga (de incêndio) - Thebe THSI-18 / 7,5 cv, Motor WEG W22 Premium 7,5 HP, com acessórios completos</t>
  </si>
  <si>
    <t>Valor total do serviço</t>
  </si>
  <si>
    <r>
      <t>PLANILHA DE FORMAÇÃO DE PREÇO - VALORES POR LOCALIDADE</t>
    </r>
    <r>
      <rPr>
        <sz val="11"/>
        <rFont val="Aptos"/>
        <family val="2"/>
      </rPr>
      <t> </t>
    </r>
  </si>
  <si>
    <r>
      <t>LOCALIDADE</t>
    </r>
    <r>
      <rPr>
        <sz val="9.5"/>
        <rFont val="Aptos"/>
        <family val="2"/>
      </rPr>
      <t> </t>
    </r>
  </si>
  <si>
    <r>
      <t>EQUIPAMENTOS (CONFORME ITEM 5.1 DESTE ANEXO)</t>
    </r>
    <r>
      <rPr>
        <sz val="9.5"/>
        <rFont val="Aptos"/>
        <family val="2"/>
      </rPr>
      <t> </t>
    </r>
  </si>
  <si>
    <r>
      <t>Valor total mensal para os serviços de manutenção preventiva e corretiva, com inclusão total de peças
R$</t>
    </r>
    <r>
      <rPr>
        <sz val="9.5"/>
        <rFont val="Aptos"/>
        <family val="2"/>
      </rPr>
      <t> </t>
    </r>
  </si>
  <si>
    <r>
      <t>Meses</t>
    </r>
    <r>
      <rPr>
        <sz val="9.5"/>
        <rFont val="Aptos"/>
        <family val="2"/>
      </rPr>
      <t> </t>
    </r>
  </si>
  <si>
    <r>
      <t>Valor fixo do Contrato para os serviços de manutenção preventiva e corretiva (x30), com inclusão total de peças
R$</t>
    </r>
    <r>
      <rPr>
        <sz val="9.5"/>
        <color rgb="FF000000"/>
        <rFont val="Aptos"/>
        <family val="2"/>
      </rPr>
      <t> </t>
    </r>
  </si>
  <si>
    <t>Valor Total com BDI (R$)</t>
  </si>
  <si>
    <r>
      <t>Unidade Sede Administrativa II</t>
    </r>
    <r>
      <rPr>
        <sz val="9.5"/>
        <rFont val="Aptos"/>
        <family val="2"/>
      </rPr>
      <t> </t>
    </r>
  </si>
  <si>
    <t>Grupo gerador a diesel (GMG), sem carenagem, completo;
* MARCA: STEMAC – Grupos Geradores
* POTÊNCIA: 35 ~ 40 kVA
* Nº REGISTRO: ST – 040036797 </t>
  </si>
  <si>
    <r>
      <t>Unidade Regional Central</t>
    </r>
    <r>
      <rPr>
        <sz val="9.5"/>
        <rFont val="Aptos"/>
        <family val="2"/>
      </rPr>
      <t> </t>
    </r>
  </si>
  <si>
    <t>Grupo gerador a diesel (GMG), sem carenagem, completo;
* MARCA: STEMAC – Grupos Geradores
* POTÊNCIA: 168 ~ 180 kVA
 *Nº REGISTRO: STEMAC: 0180005522 </t>
  </si>
  <si>
    <t>VALOR TOTAL →</t>
  </si>
  <si>
    <t>TABELA A - PLANILHA DE FORMAÇÃO DE PREÇO - VALORES POR LOCALIDADE</t>
  </si>
  <si>
    <t>LOCALIDADES</t>
  </si>
  <si>
    <t>EQUIPAMENTOS</t>
  </si>
  <si>
    <t>Valor fixo mensal para os serviços de manutenção preventiva
(R$)</t>
  </si>
  <si>
    <t>Valor fixo mensal para os serviços de manutenção corretiva, com inclusão total de peças
 (R$)</t>
  </si>
  <si>
    <t>Valor total mensal para os serviços de manutenção preventiva e corretiva, com inclusão total de peças
(R$)</t>
  </si>
  <si>
    <t>Meses</t>
  </si>
  <si>
    <t>Valor fixo do Contrato para os serviços de manutenção preventiva e corretiva (x30), com inclusão total de peças
(R$)</t>
  </si>
  <si>
    <t>Unidade Sede Administrativa I (Rua Boa Vista, nº 200)</t>
  </si>
  <si>
    <t>Térreo</t>
  </si>
  <si>
    <t>split tipo hi-wall inverter 12.000 BTU/h – marca ELECTROLUX, JE12F</t>
  </si>
  <si>
    <t>split tipo cassete inverter 36.000 BTU/h – marca GREE, GULD36W1</t>
  </si>
  <si>
    <t>split tipo splitão dutado de 15 TR com filtros de ar G4 - Hitachi RTC/RVT150BP, com rede de dutos, grelhas, dampers e acessórios gerais;</t>
  </si>
  <si>
    <t>exaustor tipo ventokits, com vazão de ar 100 m³/h</t>
  </si>
  <si>
    <t>Quantitativo de dutos</t>
  </si>
  <si>
    <t>Ø 400 mm flexível - 28 m</t>
  </si>
  <si>
    <t>1200 x 350 - 4 m</t>
  </si>
  <si>
    <t>850 x 350 - 4 m</t>
  </si>
  <si>
    <t>650 x 350 - 15 m</t>
  </si>
  <si>
    <t>500 x 350 - 10 m</t>
  </si>
  <si>
    <t>400 x 350 - 21 m</t>
  </si>
  <si>
    <t xml:space="preserve">250 x 350 - 21 m </t>
  </si>
  <si>
    <t>1º Pavimento - Ala Esquerda (Frente Rua Boa Vista)</t>
  </si>
  <si>
    <t>split tipo hi-wall 12.000 BTU/h Trane</t>
  </si>
  <si>
    <t>850 x 350 - 7 m</t>
  </si>
  <si>
    <t>650 x 350 - 9 m</t>
  </si>
  <si>
    <t>200 x 350 - 15 m</t>
  </si>
  <si>
    <t>1º Pavimento - Ala Direita (Fundos prédio)</t>
  </si>
  <si>
    <t>split tipo cassete inverter 36.000 BTU/h – marca PHILCO, PAC36000ICFM5</t>
  </si>
  <si>
    <t>caixa de ventilação, com vazão de ar 1.400 m³/h com filtro de ar G4 – marca LUCATON, CVLS 20 - com redes de dutos</t>
  </si>
  <si>
    <t>split tipo hi-wall 9.000 BTU/h Trane</t>
  </si>
  <si>
    <t>split tipo piso-teto 18.000 BTU/h Trane</t>
  </si>
  <si>
    <t>Ø 100 mm flexível - 2 m</t>
  </si>
  <si>
    <t>350 x 200 - 17 m</t>
  </si>
  <si>
    <t>250 x 200 - 17 m</t>
  </si>
  <si>
    <t>2º Pavimento - Ala Esquerda</t>
  </si>
  <si>
    <t>moto-ventilador centrífugo, com vazão de ar 135 m³/min – marca MOTOVENT, LVS 500 - com rede de duto de insuflação (pressurização da escadaria), grelhas, dampers e acessórios gerais, e filtros de ar tipo metálicos</t>
  </si>
  <si>
    <t>self-contained 5 TR - RPP050B5S Hitachi, com redes de dutos de insuflação, grelhas, dampers e acessórios gerais, e filtros de ar tipo nylon</t>
  </si>
  <si>
    <t>850 x 350 - 26 m</t>
  </si>
  <si>
    <t>650 x 350 - 4 m</t>
  </si>
  <si>
    <t>200 x 350 - 8 m</t>
  </si>
  <si>
    <t>200 x 200 - 16 m</t>
  </si>
  <si>
    <t>2º Pavimento - Ala Direita</t>
  </si>
  <si>
    <t>caixa de ventilação Comparco CFB – 2S, com rede de duto de insuflação, grelhas, dampers e acessórios gerais, e filtros de ar tipo G4</t>
  </si>
  <si>
    <t>1000 x 200 - 18 m</t>
  </si>
  <si>
    <t>600 x 200 - 15 m</t>
  </si>
  <si>
    <t>650 x 150 - 25 m</t>
  </si>
  <si>
    <t>200 x 200 - 13 m </t>
  </si>
  <si>
    <t>3º Pavimento - Ala Esquerda</t>
  </si>
  <si>
    <t>split tipo hi-wall 12.000 BTU/h – marca ELECTROLUX, YE12R/YI12R</t>
  </si>
  <si>
    <t>split tipo piso-teto 24.000 BTU/h Trane</t>
  </si>
  <si>
    <t>self-contained 5 TR - RPP050B5S Hitachi, com rede de duto de insuflação, grelhas, dampers e acessórios gerais, e filtros de ar tipo nylon</t>
  </si>
  <si>
    <t>350 x 250 - 14 m</t>
  </si>
  <si>
    <t>600 x 150 - 11 m</t>
  </si>
  <si>
    <t>3º Pavimento - Ala Direita</t>
  </si>
  <si>
    <t>650 x 350 - 25 m</t>
  </si>
  <si>
    <t>200 x 200 - 18 m</t>
  </si>
  <si>
    <t>4º Pavimento - Ala Esquerda</t>
  </si>
  <si>
    <t>350 x 250 - 18 m</t>
  </si>
  <si>
    <t>600 x 250 - 4 m</t>
  </si>
  <si>
    <t>100 x 150 - 9 m</t>
  </si>
  <si>
    <t>4º Pavimento - Ala Direita</t>
  </si>
  <si>
    <t>350 x 250 - 8 m</t>
  </si>
  <si>
    <t>600 x 150 - 19 m</t>
  </si>
  <si>
    <t>5º Pavimento - Ala Esquerda</t>
  </si>
  <si>
    <t>350 x 250 - 9 m</t>
  </si>
  <si>
    <t>400 x 150 - 11 m</t>
  </si>
  <si>
    <t>5º Pavimento - Ala Direita</t>
  </si>
  <si>
    <t>500 x 150 - 15 m</t>
  </si>
  <si>
    <t>6º Pavimento - Ala Esquerda</t>
  </si>
  <si>
    <t>split tipo hi-wall inverter 12.000 BTU/h – marca Prime Air, 12000ITF2</t>
  </si>
  <si>
    <t>250 x 250 - 16 m</t>
  </si>
  <si>
    <t>150 x 150 - 5 m</t>
  </si>
  <si>
    <t>6º Pavimento - Ala Direita</t>
  </si>
  <si>
    <t>500 x 150 - 9 m </t>
  </si>
  <si>
    <t>7º Pavimento - Ala Esquerda</t>
  </si>
  <si>
    <t>split tipo hi-wall 12.000 BTU/h – marca AGRATTO, ACST12F 02</t>
  </si>
  <si>
    <t>split tipo hi-wall 12.000 BTU/h – marca AGRATTO, ACST12F 03</t>
  </si>
  <si>
    <t>200 x 200 - 25 m</t>
  </si>
  <si>
    <t>1000 x 150 - 5 m</t>
  </si>
  <si>
    <t>7º Pavimento - Ala Direita</t>
  </si>
  <si>
    <t>650 x 150 - 18 m</t>
  </si>
  <si>
    <t>300 x 250 - 30 m</t>
  </si>
  <si>
    <t>8º Pavimento - Ala Esquerda</t>
  </si>
  <si>
    <t>split tipo hi-wall 12.000 BTU/h – marca AGRATTO, ACST12F-02</t>
  </si>
  <si>
    <t>split tipo hi-wall 12.000 BTU/h – marca AGRATTO, ACST12F-03</t>
  </si>
  <si>
    <t>split tipo hi-wall 12.000 BTU/h – marca AGRATTO, ACST12F-04</t>
  </si>
  <si>
    <t>split tipo hi-wall 12.000 BTU/h – marca AGRATTO, ACST12F-05</t>
  </si>
  <si>
    <t>split tipo hi-wall 18.000 BTU/h – marca AGRATTO, ACS18FR4-02</t>
  </si>
  <si>
    <t>split tipo hi-wall 18.000 BTU/h – marca AGRATTO, ACS18FR4-03</t>
  </si>
  <si>
    <t>500 x 150 - 7 m</t>
  </si>
  <si>
    <t>200 x 110 - 17 m</t>
  </si>
  <si>
    <t>8º Pavimento - Ala Direita</t>
  </si>
  <si>
    <t>200 x 150 - 39 m</t>
  </si>
  <si>
    <t>9º Pavimento - Copa</t>
  </si>
  <si>
    <t>split tipo piso-teto 46.000 BTU/h – marca CARRIER, 42ZQB48C5</t>
  </si>
  <si>
    <t>Unidade Sede Administrativa II (Rua Líbero Badaró, nº 616)</t>
  </si>
  <si>
    <t>split tipo hi-wall Inverter 18.000 BTU/h LG</t>
  </si>
  <si>
    <t>ventilador (ventilação mecânica) tipo cortina de ar: Springer ACF12S5</t>
  </si>
  <si>
    <t>split tipo piso-teto 58.000 BTU/h Carrier</t>
  </si>
  <si>
    <t>split tipo hi-wall Inverter 22.000 BTU/h LG</t>
  </si>
  <si>
    <t>split tipo hi-wall inverter 18.000 BTU/h – marca ELGIN, ECO INV II HJFI18C2WB</t>
  </si>
  <si>
    <t>Exaustor tipo ventokits, com vazão de ar 80 m³/h</t>
  </si>
  <si>
    <t>splits tipo hi-wall Inverter 18.000 BTU/h LG</t>
  </si>
  <si>
    <t>split tipo hi-wall 12.000 BTU/h</t>
  </si>
  <si>
    <t>split tipo hi-wall 30.000 BTU/h Springer Midea</t>
  </si>
  <si>
    <t>split tipo piso-teto 57.000 BTU/h Carrier</t>
  </si>
  <si>
    <t>split tipo hi-wall inverter 12.000 BTU/h – marca ELGIN, ECO STAR HSFE12C1NA</t>
  </si>
  <si>
    <t>split tipo hi-wall 12.000 BTU/h – marca EOS, EAS12000F</t>
  </si>
  <si>
    <t>split tipo hi-wall inverter 12.000 BTU/h – marca ELGIN, HJQI12C2WB</t>
  </si>
  <si>
    <t>9º Pavimento - Ala Esquerda</t>
  </si>
  <si>
    <t>9º Pavimento - Ala Direita</t>
  </si>
  <si>
    <t>10º Pavimento - Ala Esquerda</t>
  </si>
  <si>
    <t>10º Pavimento - Ala Direita</t>
  </si>
  <si>
    <t>split tipo piso-teto 48.000 BTU/h Carrier</t>
  </si>
  <si>
    <t>11º Pavimento</t>
  </si>
  <si>
    <t>split tipo hi-wall inverter 22.000 BTU/h – marca SAMSUNG, AR24BVHZCWKNAZ</t>
  </si>
  <si>
    <t>exaustor (caixa de ventilação), vazão de ar 1.080 m³/h – MOTOVENT, SD 200</t>
  </si>
  <si>
    <t>01 motoventilador centrífugo, vazão de ar 25.500 m³/h – PROJELMEC, CLD 630</t>
  </si>
  <si>
    <t>850 x 350 - 41 m</t>
  </si>
  <si>
    <t>Ouvidoria</t>
  </si>
  <si>
    <t>split hi-wall 3.200 W (aprox. 12.000 BTU/h) – Trane – MCW512K10RAB</t>
  </si>
  <si>
    <t>split hi-wall 5.000 W (aprox. 18.000 BTU/h) – Trane – MCW518K10RAB</t>
  </si>
  <si>
    <t>split hi-wall 18.000 BTU/h – Carrier – 42LUQC18C5</t>
  </si>
  <si>
    <t>Unidade Regional Criminal</t>
  </si>
  <si>
    <t>Prédio 01 - Regional Criminal</t>
  </si>
  <si>
    <t>Exaustor in-line Ø200 mm, com filtro G4 – SICFLUX MAXX-200 e FILLBOX-200</t>
  </si>
  <si>
    <t>Exaustor in-line Ø250 mm, com filtro G4 – SICFLUX MAXX-250 e FILLBOX-250</t>
  </si>
  <si>
    <t>Exaustor in-line Ø315 mm, com filtro G4 – SICFLUX MAXX-315 e FILLBOX-315</t>
  </si>
  <si>
    <t>Exaustor compacto Ø189 mm – Marca: SICFLUX SONORA 18</t>
  </si>
  <si>
    <t>split tipo hi-wall Inverter 9.000 BTU/h – Marca: Comfee 42AVCG09F5</t>
  </si>
  <si>
    <t>split tipo hi-wall Inverter 12.000 BTU/h – Marca: Comfee 42AVCG12F5</t>
  </si>
  <si>
    <t>split tipo hi-wall Inverter 18.000 BTU/h – Marca: Springer Midea 42AGVQB18M5</t>
  </si>
  <si>
    <t>split tipo hi-wall Inverter 23.000 BTU/h – Marca: Springer Midea 42AFVCG22S5</t>
  </si>
  <si>
    <t>split tipo cassete Inverter 24.000 BTU/h – Marca: Carrier 40KWQX24C5</t>
  </si>
  <si>
    <t>split tipo cassete Inverter 24.000 BTU/h – Marca: Elgin KAFI24B2NA</t>
  </si>
  <si>
    <t>split tipo cassete 36.000 BTU/h – Marca: Elgin KAFI36B2NA</t>
  </si>
  <si>
    <t>split tipo cassete 48.000 BTU/h – Marca: Elgin KPFI48B2NA</t>
  </si>
  <si>
    <t>split tipo cassete 58.000 BTU/h – Marca: Carrier 40KWQX60C5</t>
  </si>
  <si>
    <t>split tipo piso-teto 60.000 BTU/h – Marca: Elgin PEFI60B2NC</t>
  </si>
  <si>
    <t>350 x 200 - 44 m</t>
  </si>
  <si>
    <t>200 x 200 - 64 m</t>
  </si>
  <si>
    <t>100 x 150 - 114 m</t>
  </si>
  <si>
    <t>Prédio 02 - Servidores e Terceiros</t>
  </si>
  <si>
    <t>Exaustor in-line Ø400 mm, com filtro G4 – SICFLUX ACI-400</t>
  </si>
  <si>
    <t>Exaustor compacto Ø189 mm – Marca: – SICFLUX SONORA 18</t>
  </si>
  <si>
    <t>split tipo hi-wall Inverter 18.000 BTU/h – Marca: Springer Midea 42AFVCG18S5</t>
  </si>
  <si>
    <t>350 x 250 - 20 m</t>
  </si>
  <si>
    <t>600 x 250 - 23 m</t>
  </si>
  <si>
    <t>100 x 150 - 28 m</t>
  </si>
  <si>
    <t>Prédio 03 - Regional Infância e Juventude</t>
  </si>
  <si>
    <t>350 x 200 -  18 m</t>
  </si>
  <si>
    <t>200 x 200 -  20 m</t>
  </si>
  <si>
    <t>TÉRREO</t>
  </si>
  <si>
    <t>Sistema de ventilação mecânica com caixa de ventilação e rede de duto de insuflação, com filtro classe G4 emoldurado – Sicflux Sictell GFR 230 M</t>
  </si>
  <si>
    <t>Sistema de ventilação mecânica tipo cortina de ar, 1,2 m, cada</t>
  </si>
  <si>
    <t>Sistema de ventilação mecânica tipo kit exaustão (Sanitários)</t>
  </si>
  <si>
    <t>Sistema de ventilação mecânica tipo exaustão (Casa Caixas d’água)</t>
  </si>
  <si>
    <t>evaporadora tipo hi-wall VRF Midea V6, 2,2 kW - MI2-22GDHN1</t>
  </si>
  <si>
    <t>evaporadora tipo piso-teto VRF Midea V6, 7,1 kW - MI2-71DLDHN1</t>
  </si>
  <si>
    <t>evaporadoras tipo piso-teto VRF Midea V6, 11,2 kW - MI2-112DLDHN1</t>
  </si>
  <si>
    <t>400 x 300 - 11 m</t>
  </si>
  <si>
    <t xml:space="preserve"> 200 x 200 - 8 m</t>
  </si>
  <si>
    <t>100 x 150 - 7 m</t>
  </si>
  <si>
    <t>1º pavimento</t>
  </si>
  <si>
    <t>Sistema de ventilação mecânica, caixa de ventilação e rede de duto de exaustão – Sicflux Sictell FH 150</t>
  </si>
  <si>
    <t>Sistemas Multi Split VRF, marca Midea V6 - condensadoras 45 kW - MV6-450WV2DN1</t>
  </si>
  <si>
    <t>Sistemas Multi Split VRF, marca Midea V6 - condensadoras 50 kW - MV6-500WV2DN1</t>
  </si>
  <si>
    <t>evaporadoras tipo hi-wall VRF Midea V6, 2,2 kW - MI2-22GDHN1</t>
  </si>
  <si>
    <t>evaporadoras tipo piso-teto VRF Midea V6, 7,1 kW - MI2-71DLDHN1</t>
  </si>
  <si>
    <t>evaporadora tipo piso-teto VRF Midea V6, 11,2 kW - MI2-112DLDHN1</t>
  </si>
  <si>
    <t>400 x 300 - 12 m</t>
  </si>
  <si>
    <t>100 x 150 - 37 m</t>
  </si>
  <si>
    <t>2º pavimento</t>
  </si>
  <si>
    <t>Sistema de ventilação mecânica com caixa de ventilação e rede de duto de insuflação, com filtro classe G4 emoldurado – Sicflux Sictell GFR 230 M;</t>
  </si>
  <si>
    <t>evaporadoras tipo hi-wall VRF Midea V6, 2,8 kW - MI2-28GDHN1</t>
  </si>
  <si>
    <t>evaporadoras tipo hi-wall VRF Midea V6, 3,6 kW - MI2-36GDHN1</t>
  </si>
  <si>
    <t>evaporadoras tipo hi-wall VRF Midea V6, 4,5 kW - MI2-45GDHN1</t>
  </si>
  <si>
    <t>evaporadora tipo hi-wall VRF Midea V6, 5,6 kW - MI2-56GDHN1</t>
  </si>
  <si>
    <t>evaporadora tipo hi-wall VRF Midea V6, 7,1 kW - MI2-71GDHN1</t>
  </si>
  <si>
    <t>3º pavimento</t>
  </si>
  <si>
    <t>evaporadora tipo hi-wall VRF Midea V6, 2,8 kW - MI2-28GDHN1</t>
  </si>
  <si>
    <t>evaporadoras tipo hi-wall VRF Midea V6, 5,6 kW - MI2-56GDHN1</t>
  </si>
  <si>
    <t>4º pavimento</t>
  </si>
  <si>
    <t>5º pavimento</t>
  </si>
  <si>
    <t>100 x 150 - 37 m </t>
  </si>
  <si>
    <t>6º pavimento</t>
  </si>
  <si>
    <t>evaporadora tipo hi-wall VRF Midea V6, 7,1 kW - MI2-71GDHN1 </t>
  </si>
  <si>
    <t>7º pavimento</t>
  </si>
  <si>
    <t>* 400 x 300 - 12 m</t>
  </si>
  <si>
    <t>* 200 x 200 - 16 m</t>
  </si>
  <si>
    <t>* 100 x 150 - 37 m </t>
  </si>
  <si>
    <t>8º pavimento</t>
  </si>
  <si>
    <t>* 100 x 150 - 37 m</t>
  </si>
  <si>
    <t>9º pavimento</t>
  </si>
  <si>
    <t>10º pavimento</t>
  </si>
  <si>
    <t>Sistema Multi Split VRF, marca Midea V6 - condensadora 40 kW - MV6-400WV2DN1</t>
  </si>
  <si>
    <t>11º pavimento</t>
  </si>
  <si>
    <t>equipamento mini split hi-wall inverter 12.000 BTU/h - EOS EAS12000F</t>
  </si>
  <si>
    <t>motoventiladores centrífugos - SICFLUX Titan BLD 500 - 22.700 m³/h e 55 mmca, com rede de duto de insuflação (pressurização da escada), grelhas, dampers e acessórios gerais, e filtros de ar tipo metálicos</t>
  </si>
  <si>
    <t>* 900 x 900 - 9 m</t>
  </si>
  <si>
    <t>* 900 x 450 - 33 m</t>
  </si>
  <si>
    <t>tipo split hi-wall 24.000 BTU/h Fujitsu</t>
  </si>
  <si>
    <t>TABELA B - PLANILHA DE VALORES UNITÁRIOS - NÃO SERÁ OBJETO DE DISPUTA NO PROCEDIMENTO LICITATÓRIO</t>
  </si>
  <si>
    <t>Equipamento</t>
  </si>
  <si>
    <t>Valor fixo mensal para os serviços de manutenção preventiva (R$)</t>
  </si>
  <si>
    <t>Valor fixo mensal para os serviços de manutenção corretiva (R$), com inclusão de peças</t>
  </si>
  <si>
    <t>Valor total mensal para os serviços de manutenção preventiva e corretiva (R$), com inclusão de peças</t>
  </si>
  <si>
    <t>Valor fixo para os serviços de manutenção preventiva e corretiva (x 30 meses), com inclusão total de peças
(R$)</t>
  </si>
  <si>
    <t>Equipamento do tipo janela - ACJ - até 9.000 BTU/h</t>
  </si>
  <si>
    <t>Equipamento do tipo janela - ACJ - acima de 9.000 até 12.000 BTU/h</t>
  </si>
  <si>
    <t>Equipamento do tipo janela - ACJ - acima de 12.000 até 18.000 BTU/h</t>
  </si>
  <si>
    <t>Equipamento do tipo janela - ACJ - acima de 18.000 até 30.000 BTU/h</t>
  </si>
  <si>
    <t>Equipamento do tipo split inverter hi-wall até 9.000 BTU/h</t>
  </si>
  <si>
    <t>Equipamento do tipo split inverter hi-wall acima de 9.000 até 12.000 BTU/h</t>
  </si>
  <si>
    <t>Equipamento do tipo split inverter hi-wall acima de 12.000 até 18.000 BTU/h</t>
  </si>
  <si>
    <t>Equipamento do tipo split inverter hi-wall acima de 18.000 até 24.000 BTU/h</t>
  </si>
  <si>
    <t>Equipamento do tipo split inverter hi-wall acima de 24.000 até 30.000 BTU/h</t>
  </si>
  <si>
    <t>Equipamento do tipo split inverter cassete até 18.000 BTU/h</t>
  </si>
  <si>
    <t>Equipamento do tipo split inverter cassete acima de 18.000 até 24.000 BTU/h</t>
  </si>
  <si>
    <t>Equipamento do tipo split inverter cassete acima de 24.000 até 30.000 BTU/h</t>
  </si>
  <si>
    <t>Equipamento do tipo split inverter cassete acima de 30.000 até 36.000 BTU/h</t>
  </si>
  <si>
    <t>Equipamento do tipo split inverter cassete acima de 36.000 até 48.000 BTU/h</t>
  </si>
  <si>
    <t>Equipamento do tipo split inverter cassete de acima de 48.000 até 60.000 BTU/h</t>
  </si>
  <si>
    <t>Equipamento do tipo split inverter cassete de acima de 60.000 até 80.000 BTU/h</t>
  </si>
  <si>
    <t>Equipamento do tipo split inverter piso-teto até 18.000 BTU/h</t>
  </si>
  <si>
    <t>Equipamento do tipo split inverter piso-teto acima de 18.000 até 24.000 BTU/h</t>
  </si>
  <si>
    <t>Equipamento do tipo split inverter piso-teto acima de 24.000 até 30.000 BTU/h</t>
  </si>
  <si>
    <t>Equipamento do tipo split inverter piso-teto acima de 30.000 até 36.000 BTU/h</t>
  </si>
  <si>
    <t>Equipamento do tipo split inverter piso-teto acima de 36.000 até 48.000 BTU/h</t>
  </si>
  <si>
    <t>Equipamento do tipo split inverter piso-teto de acima de 48.000 até 60.000 BTU/h</t>
  </si>
  <si>
    <t>Equipamento do tipo split inverter piso-teto de acima de 60.000 até 80.000 BTU/h</t>
  </si>
  <si>
    <t>Exaustor até 500 m³/h de vazão máxima de ar</t>
  </si>
  <si>
    <t>Exaustor de 501 até 1.000 m³/h de vazão máxima de ar</t>
  </si>
  <si>
    <t>Exaustor de 1.001 até 1.500 m³/h de vazão máxima de ar</t>
  </si>
  <si>
    <t>Exaustor de 1.501 até 2.000 m³/h de vazão máxima de ar</t>
  </si>
  <si>
    <t>Caixa de Ventilação até 500 m³/h de vazão máxima de ar</t>
  </si>
  <si>
    <t>Caixa de Ventilação de 501 até 1.000 m³/h de vazão máxima de ar</t>
  </si>
  <si>
    <t>Caixa de Ventilação de 1.001 a 2.000 m³/h de vazão máxima de ar</t>
  </si>
  <si>
    <t>Caixa de Ventilação de 2.001 a 3.000 m³/h de vazão máxima de ar</t>
  </si>
  <si>
    <t>Caixa de Ventilação de 3.001 a 4.000 m³/h de vazão máxima de ar</t>
  </si>
  <si>
    <t>Ventokit 80 m³/h de vazão de ar - para sanitários</t>
  </si>
  <si>
    <t>Ventokit 120 m³/h de vazão de ar - para sanitários</t>
  </si>
  <si>
    <t>Ventilador de ar tipo Cortina de ar, até 100 cm</t>
  </si>
  <si>
    <t>Ventilador de ar tipo Cortina de ar, de 101 cm a 150 cm</t>
  </si>
  <si>
    <t>Ventilador de ar tipo Cortina de ar, de 151 cm a 200 cm</t>
  </si>
  <si>
    <t>QUANTITATIVO  DOS EQUIPAMENTOS EXISTENTES</t>
  </si>
  <si>
    <t>Unidade</t>
  </si>
  <si>
    <t>Sistema</t>
  </si>
  <si>
    <t>Qtde</t>
  </si>
  <si>
    <t>Preço do Material</t>
  </si>
  <si>
    <t>Preço da M.O.</t>
  </si>
  <si>
    <t xml:space="preserve">Edifício Sede BV200 </t>
  </si>
  <si>
    <t>Detecção e alarme de incêndio</t>
  </si>
  <si>
    <t>Detecção e Alarme de Incêndio Endereçavel - ILUMACKE 250 DUAL - 2 laços - Classe A e B</t>
  </si>
  <si>
    <t>UN</t>
  </si>
  <si>
    <t>Acionador Manual, tipo “quebra-vidro”</t>
  </si>
  <si>
    <t>Sirene audiovisual endereçável</t>
  </si>
  <si>
    <t>Iluminação de Emergência</t>
  </si>
  <si>
    <t>Bloco autônomo de iluminação de emergência</t>
  </si>
  <si>
    <t>Hidrantes</t>
  </si>
  <si>
    <t>Abrigo com 01 mangueira –Tipo 2 – 30 metros de comprimento, incluindo acessórios como esguicho regulável, anel de junção e chave de aperto.</t>
  </si>
  <si>
    <t>M</t>
  </si>
  <si>
    <t>Mangueira –Tipo 2 – Diâmetro de 40 mm x 30 metros</t>
  </si>
  <si>
    <t>Porta Corta-Fogo</t>
  </si>
  <si>
    <t>Porta corta-fogo de uma ou duas folha, PCF-90, com fechadura, maçanetas, barras antipânico, dobradiças etc.</t>
  </si>
  <si>
    <t>Placas de Sinalização</t>
  </si>
  <si>
    <t>Placa de Rota de Fuga, Saída de Emergência, Extintores e Hidrantes</t>
  </si>
  <si>
    <t xml:space="preserve">Edifício Sede Administrativo Líbero Badaró </t>
  </si>
  <si>
    <t>Detecção e Alarme de Incêndio Endereçavel - 2 laços - Classe A e B</t>
  </si>
  <si>
    <t>Bloco autônomo de iluminação de emergência 30 leds</t>
  </si>
  <si>
    <t>Porta corta-fogo de uma ou duas folha, P-90, com fechadura, maçanetas, barras antipânico, dobradiças etc.</t>
  </si>
  <si>
    <t>Regional Criminal /Infância </t>
  </si>
  <si>
    <t xml:space="preserve">Regional Central </t>
  </si>
  <si>
    <t>Abrigo com 02 mangueira –Tipo 2 – 15 metros de comprimento, incluindo acessórios como esguicho regulável, anel de junção e chave de aperto.</t>
  </si>
  <si>
    <t>Mangueira –Tipo 2 – Diâmetro de 40 mm x 15 metros</t>
  </si>
  <si>
    <t>Almoxarifado</t>
  </si>
  <si>
    <t>Detecção e Alarme de Incêndio Endereçavel</t>
  </si>
  <si>
    <t>Valor total do serviço 30 meses (3 vezes)</t>
  </si>
  <si>
    <t>LEVANTAMENTO REFERENCIAL DE SERVIÇOS</t>
  </si>
  <si>
    <t>Unidade </t>
  </si>
  <si>
    <r>
      <t>Sistema</t>
    </r>
    <r>
      <rPr>
        <sz val="11"/>
        <color rgb="FF000000"/>
        <rFont val="Aptos"/>
        <family val="2"/>
      </rPr>
      <t> </t>
    </r>
  </si>
  <si>
    <r>
      <t>Equipamento</t>
    </r>
    <r>
      <rPr>
        <sz val="11"/>
        <color rgb="FF000000"/>
        <rFont val="Aptos"/>
        <family val="2"/>
      </rPr>
      <t> </t>
    </r>
  </si>
  <si>
    <t>Edifício Sede BV200  </t>
  </si>
  <si>
    <t>SPDA </t>
  </si>
  <si>
    <t>Gaiola de Faraday com Captores Franklin (sem antena) </t>
  </si>
  <si>
    <t>Captores</t>
  </si>
  <si>
    <t>Barra Chata</t>
  </si>
  <si>
    <t>Aterramento</t>
  </si>
  <si>
    <t>Entrada de Energia </t>
  </si>
  <si>
    <t xml:space="preserve">Baixa Tensão - Número de Instalação: 57288763 </t>
  </si>
  <si>
    <t>Disjuntor de Entrada</t>
  </si>
  <si>
    <t>Diferencial Residual</t>
  </si>
  <si>
    <t>Proteção Contra Surto</t>
  </si>
  <si>
    <t>Cabo de alimentação</t>
  </si>
  <si>
    <t>Edifício Sede Administrativo Líbero Badaró  </t>
  </si>
  <si>
    <t xml:space="preserve">Baixa Tensão - Número de Instalação:57296740/ 200308078/ 201759920/ 201759921/ 201759922/ 201759923/ 201759924/ 201759925/ 201759926/ 201759927/ 201759928/ 201759929/ 201759930/ 201759931/ 201759933/ 201759934 </t>
  </si>
  <si>
    <t>Regional Criminal /Infância  </t>
  </si>
  <si>
    <t>MT-A - A4 - Transformador 300 kVA - Número de Instalação: 204335650 </t>
  </si>
  <si>
    <t>Troca de luva anual</t>
  </si>
  <si>
    <t>PAR</t>
  </si>
  <si>
    <t>Tapete de borracha isolante anual</t>
  </si>
  <si>
    <t>Troca do óleo do transformador</t>
  </si>
  <si>
    <t>L</t>
  </si>
  <si>
    <t>CJ</t>
  </si>
  <si>
    <t>Regional Central  </t>
  </si>
  <si>
    <t>Haste de aterramento</t>
  </si>
  <si>
    <t xml:space="preserve">Baixa Tensão - Número de Instalação: 20307691 e 204331304 </t>
  </si>
  <si>
    <t>Almoxarifado </t>
  </si>
  <si>
    <t xml:space="preserve">Baixa Tensão - Número de Instalação: 120671239 </t>
  </si>
  <si>
    <t>EQUIPAMENTOS (CONFORME ITEM 1.2 DESTE ANEXO)</t>
  </si>
  <si>
    <t>Valor total trimestral para os serviços de manutenção preventiva e corretiva, com inclusão total de peças
(R$)</t>
  </si>
  <si>
    <t>Valor total do Contrato para os serviços de manutenção preventiva e corretiva (x 10), com inclusão total de peças
(R$)</t>
  </si>
  <si>
    <t>Portão de aço nas medidas  5 m x 6 m, automático, de enrolar, com  Motor Elétrico de acionamento, corrente de acionamento manual, peças e acessórios gerais</t>
  </si>
  <si>
    <t>Portão de aço nas medidas  2 m x 2,5 m, automático, de enrolar, com  Motor Elétrico de acionamento, corrente de acionamento manual, peças e acessórios gerais, incluindo nobreak UPS COMPACT XPRO 1000 (1000 VA)</t>
  </si>
  <si>
    <t>Portão de aço nas medidas  5 m x 3,5 m, automático, de correr, com  Motor Elétrico de acionamento, transmissão/trilhos de correr, peças e acessórios gerais</t>
  </si>
  <si>
    <t>Portão de aço nas medidas  3,5 m x 5 m, automático, de enrolar, com Motor Elétrico de acionamento, corrente de acionamento manual, peças e acessórios gerais;</t>
  </si>
  <si>
    <t>Portão de aço nas medidas  3 m x 4,5 m, automático, basculante, com  Motor Elétrico de acionamento, corrente de acionamento manual, transmissão/guias de correr, peças e acessórios gerais</t>
  </si>
  <si>
    <t>QUANTITATIVO DOS EQUIPAMENTOS EXISTENTES </t>
  </si>
  <si>
    <r>
      <t>Unidade</t>
    </r>
    <r>
      <rPr>
        <b/>
        <sz val="11"/>
        <color rgb="FF000000"/>
        <rFont val="Calibri"/>
        <family val="2"/>
      </rPr>
      <t> </t>
    </r>
  </si>
  <si>
    <t>Equipamento Extintor</t>
  </si>
  <si>
    <r>
      <t>Edifício Sede BV200 </t>
    </r>
    <r>
      <rPr>
        <b/>
        <sz val="11"/>
        <color rgb="FF000000"/>
        <rFont val="Calibri"/>
        <family val="2"/>
      </rPr>
      <t> </t>
    </r>
  </si>
  <si>
    <t>EXTINTOR DE PÓ QUÍMICO (PQS) - (6KG)</t>
  </si>
  <si>
    <t>KG</t>
  </si>
  <si>
    <t>EXTINTOR DE PÓ QUÍMICO (PQS) - (4KG) - (A-B:C)</t>
  </si>
  <si>
    <t>EXTINTOR DE GÁS CARBÔNICO (CO2) - (6KG) - (5-B:C)</t>
  </si>
  <si>
    <t>EXTINTOR DE ÁGUA PRESSURIZADA -  (10 LITROS) - (2-A)</t>
  </si>
  <si>
    <r>
      <t>Edifício Sede Administrativo Líbero Badaró </t>
    </r>
    <r>
      <rPr>
        <b/>
        <sz val="11"/>
        <color rgb="FF000000"/>
        <rFont val="Calibri"/>
        <family val="2"/>
      </rPr>
      <t> </t>
    </r>
  </si>
  <si>
    <t>EXTINTOR DE PÓ QUÍMICO (PQS) - (4KG)</t>
  </si>
  <si>
    <r>
      <t>Regional Criminal /Infância </t>
    </r>
    <r>
      <rPr>
        <b/>
        <sz val="11"/>
        <color rgb="FF000000"/>
        <rFont val="Calibri"/>
        <family val="2"/>
      </rPr>
      <t> </t>
    </r>
  </si>
  <si>
    <r>
      <t>Regional Central </t>
    </r>
    <r>
      <rPr>
        <b/>
        <sz val="11"/>
        <color rgb="FF000000"/>
        <rFont val="Calibri"/>
        <family val="2"/>
      </rPr>
      <t> </t>
    </r>
  </si>
  <si>
    <r>
      <t>Almoxarifado</t>
    </r>
    <r>
      <rPr>
        <b/>
        <sz val="11"/>
        <color rgb="FF000000"/>
        <rFont val="Calibri"/>
        <family val="2"/>
      </rPr>
      <t> </t>
    </r>
  </si>
  <si>
    <t>Local</t>
  </si>
  <si>
    <t>Endereço</t>
  </si>
  <si>
    <t xml:space="preserve">Qtd de caixa e/ou reservatório </t>
  </si>
  <si>
    <t>Capacidade
(L)</t>
  </si>
  <si>
    <t>Valor por serviço + laudo de potabilidade</t>
  </si>
  <si>
    <t>Total da proposta
Preço por serviço * (x5)</t>
  </si>
  <si>
    <t>Cel. Albino Bairão, 160, Belém – São Paulo/SP</t>
  </si>
  <si>
    <t>Edifício SEDE Edepe</t>
  </si>
  <si>
    <t>Rua Dr. Vila Nova, 268, Consolação – São Paulo/SP</t>
  </si>
  <si>
    <t>Edifício SEDE I</t>
  </si>
  <si>
    <t>Rua Boa Vista, nº 200, Centro – São Paulo/SP</t>
  </si>
  <si>
    <t>Edifício SEDE II</t>
  </si>
  <si>
    <t>Rua Libero Badaró, 616 Centro – São Paulo/SP</t>
  </si>
  <si>
    <t>Regional Central</t>
  </si>
  <si>
    <t>Avenida Liberdade, 32, Liberdade – São Paulo/SP</t>
  </si>
  <si>
    <t>Regional Criminal/Infância</t>
  </si>
  <si>
    <t>Rua Professor Walter Lerner, 169, Várzea da Barra Funda - São Paulo / SP.</t>
  </si>
  <si>
    <t>Total dos serviços</t>
  </si>
  <si>
    <t>Valor do BDI em 30 meses %</t>
  </si>
  <si>
    <t>Total Geral do Contrato</t>
  </si>
  <si>
    <t>Calhas
(m)</t>
  </si>
  <si>
    <t>Laje
(m2)</t>
  </si>
  <si>
    <t>Valor por serviço calhas
R$/m</t>
  </si>
  <si>
    <t>Valor por serviço laje R$/m2</t>
  </si>
  <si>
    <t>Total ofertado Calhas + Lajes em 30 meses (8 vezes)
R$</t>
  </si>
  <si>
    <t>EDEPE</t>
  </si>
  <si>
    <t>PLANILHA DE PREÇOS CONTROLE DE PRAGAS</t>
  </si>
  <si>
    <t>Área construída (m2)</t>
  </si>
  <si>
    <t>Aplicações</t>
  </si>
  <si>
    <t>Preço por aplicação 
R$</t>
  </si>
  <si>
    <t>Total em 30 meses</t>
  </si>
  <si>
    <t>DESRATIZAÇÃO</t>
  </si>
  <si>
    <t>DESINSETIZAÇÃO</t>
  </si>
  <si>
    <t>DESCUPINIZAÇÃO</t>
  </si>
  <si>
    <t>Edifício Ouvidoria</t>
  </si>
  <si>
    <t>Rua Boa Vista, 254 - 8º andar -Centro – São Paulo/SP</t>
  </si>
  <si>
    <t>Valor do BDI %</t>
  </si>
  <si>
    <t>PLANILHA DE FORMAÇÃO DE PREÇO - CHAVEIRO</t>
  </si>
  <si>
    <t>Abertura de fechaduras em geral</t>
  </si>
  <si>
    <t>Anual</t>
  </si>
  <si>
    <t>Confecção de chaves a partir do miolo</t>
  </si>
  <si>
    <t>Confecção de cópia de chave</t>
  </si>
  <si>
    <t>Conserto de miolo de fechaduras</t>
  </si>
  <si>
    <t>Instalação de fechaduras em geral</t>
  </si>
  <si>
    <t>Retirada de chave quebrada no miolo</t>
  </si>
  <si>
    <t>PLANILHA DE FORMAÇÃO DE PREÇO - LAVANDERIA</t>
  </si>
  <si>
    <t>Pano de prato</t>
  </si>
  <si>
    <t>Toalha de mesa</t>
  </si>
  <si>
    <t>Beca|Uniforme</t>
  </si>
  <si>
    <t>Tapetes</t>
  </si>
  <si>
    <t>Cortinas</t>
  </si>
  <si>
    <t>PLANILHA DE FORMAÇÃO DE PREÇO - MÃO DE OBRA BRAÇAL</t>
  </si>
  <si>
    <t>Dias úteis - Seg a Sex</t>
  </si>
  <si>
    <t>Hora</t>
  </si>
  <si>
    <t>Sábados</t>
  </si>
  <si>
    <t>Domingos e feriados</t>
  </si>
  <si>
    <t xml:space="preserve">PLANILHA DE FORMAÇÃO DE PREÇO - JARDINAGEM E PODA DE ÁRVORES </t>
  </si>
  <si>
    <t>DESCRIÇÃO</t>
  </si>
  <si>
    <t>UNIDADE</t>
  </si>
  <si>
    <t>PERIODICIDADE</t>
  </si>
  <si>
    <t>QUANTIDADE ANUAL</t>
  </si>
  <si>
    <t>QUANTIDADE MENSAL</t>
  </si>
  <si>
    <t>VALOR UNITÁRIO</t>
  </si>
  <si>
    <t>I</t>
  </si>
  <si>
    <t>Serviços de manutenção de gramado e plantas nas áreas internas da Unidade, com fornecimento de todos os materiais, ferramentas, equipamentos, insumos, forrações e plantas ornamentais, necessários à perfeita execução dos serviços compreendendo:</t>
  </si>
  <si>
    <t>m²</t>
  </si>
  <si>
    <t>até 18 (dezoito) atendimentos/ano</t>
  </si>
  <si>
    <t>a) Corte de grama, numa área aproximada de 155,00m².</t>
  </si>
  <si>
    <t>b) Manutenção de plantas contidas em canteiros e vasos (se existentes).</t>
  </si>
  <si>
    <t>c) Retirada de ervas daninhas, tanto da área gramada, como as eventualmente proliferantes nas calçadas, entre meio às áreas em brita, pavers e paralelepípedos.</t>
  </si>
  <si>
    <t>d) Controle de pragas e de doenças, com aplicação de veneno seletivo, herbicida dissecante e/ou fungicida (se necessário).</t>
  </si>
  <si>
    <t>e) Alinhamento dos canteiros, para que a grama e/ou forração fique sempre delimitada.</t>
  </si>
  <si>
    <t>f) Retirada de inços que porventura venham a crescer próximo ao trilho do portão.</t>
  </si>
  <si>
    <t>g) Retirada de inços do passeio público.</t>
  </si>
  <si>
    <t>h) Implantação de gramíneas forrageiras e/ou plantas ornamentais para formação de áreas ajardinadas.</t>
  </si>
  <si>
    <t>i) Fornecimento e colocação de ureia e demais fertilizantes, nas áreas de gramado e/ou forrações (155,00m²), quando necessário.</t>
  </si>
  <si>
    <t>II</t>
  </si>
  <si>
    <t>Poda de galhos de árvores e arbustos: poda de manutenção; poda de condução, quando necessária. Inclui a retirada de cachos, frutos e folhas condenadas.</t>
  </si>
  <si>
    <t>un</t>
  </si>
  <si>
    <t>até 12 (doze) atendimentos/ano</t>
  </si>
  <si>
    <t>III</t>
  </si>
  <si>
    <t>Poda de manutenção de árvores, palmeiras e coqueiros (elementos arbóreos com altura superior a 2m até 30m), quando necessária. Inclui a retirada de cachos, frutos, folhas e galhos condenados</t>
  </si>
  <si>
    <t>IV</t>
  </si>
  <si>
    <t>Supressão de árvores, palmeiras e coqueiros (elementos arbóreos com altura superior a 2m até 30m), quando necessária</t>
  </si>
  <si>
    <t>por demanda</t>
  </si>
  <si>
    <t>V</t>
  </si>
  <si>
    <t>Limpeza de folhas e folhagens caídas em pavers, paralelepípedos, calçadas e áreas em brita, com utilização de equipamento eletromecânico de limpeza (ex: soprador) em conjunto com varrição manual.</t>
  </si>
  <si>
    <t>diária</t>
  </si>
  <si>
    <t>PLANILHA DE PREÇOS PINTURA PREDIAL</t>
  </si>
  <si>
    <t>Descrição do item</t>
  </si>
  <si>
    <t>Área total
m2</t>
  </si>
  <si>
    <t>Preço Mat + M.O
R$/m2</t>
  </si>
  <si>
    <t>Demolição manual de revestimento em massa de parede ou teto</t>
  </si>
  <si>
    <t>Chapisco</t>
  </si>
  <si>
    <t>Emboço comum</t>
  </si>
  <si>
    <t>Reboco</t>
  </si>
  <si>
    <t>Massa corrida a base de PVA</t>
  </si>
  <si>
    <t>Remoção de pintura em superfícies de madeira e/ou metálicas com lixamento</t>
  </si>
  <si>
    <t>Esmalte à base água em superfície metálica, inclusive preparo</t>
  </si>
  <si>
    <t>Verniz em superfície de madeira</t>
  </si>
  <si>
    <t>Demolição manual de forro em gesso, inclusive sistema de fixação</t>
  </si>
  <si>
    <t>Forro em painéis de gesso acartonado, espessura de 12,5mm, fixo</t>
  </si>
  <si>
    <t>Limpeza de superfície com hidrojateamento</t>
  </si>
  <si>
    <t>Remoção de pintura em massa com lixamento</t>
  </si>
  <si>
    <t>Tinta acrílica antimofo em massa, inclusive preparo</t>
  </si>
  <si>
    <t>Textura acrílica para uso interno / externo, inclusive preparo</t>
  </si>
  <si>
    <t>Tinta látex em massa, inclusive preparo</t>
  </si>
  <si>
    <t>Total do serviço</t>
  </si>
  <si>
    <t>Total Geral com BDI</t>
  </si>
  <si>
    <t>PLANILHA DE FORMAÇÃO DE PREÇO - AUXILIAR DE SERVIÇOS GERAIS</t>
  </si>
  <si>
    <t>Auxiliar de serviços gerais</t>
  </si>
  <si>
    <t>Auxiliar de Limpeza – Diurno – 44 horas semanais (2ª a sábado) – com adicional de 40% de insalubridade</t>
  </si>
  <si>
    <t>split tipo hi-wall inverter 12.000 BTU/h Elgin, HJQI12C2WB</t>
  </si>
  <si>
    <t xml:space="preserve">Os preços são finais e neles estão inclusos todos os custos, tributos, encargos sociais e demais despesas relativas ao fornecimento, objeto desta licitação, de forma a se constituírem na única contraprestação a ser paga pela Defensoria Pública do Estado de São Paulo. </t>
  </si>
  <si>
    <t>Obs.: Por favor, não inserir dados pessoais do representante legal, como RG e/ou CPF.</t>
  </si>
  <si>
    <t>Validade da proposta de, no mínimo, 90 (noventa) dias.</t>
  </si>
  <si>
    <t xml:space="preserve">Nome da empresa </t>
  </si>
  <si>
    <t>____________________________________________</t>
  </si>
  <si>
    <t xml:space="preserve">Assinatura
Cargo do representante </t>
  </si>
  <si>
    <t>Timbre da empresa</t>
  </si>
  <si>
    <t>Nome da empresa:</t>
  </si>
  <si>
    <t>CNPJ:</t>
  </si>
  <si>
    <t>Endereço:</t>
  </si>
  <si>
    <t>E-mail:</t>
  </si>
  <si>
    <t>Telefone:</t>
  </si>
  <si>
    <t>PROCESSO Nº 2025/0024023</t>
  </si>
  <si>
    <r>
      <t xml:space="preserve">Declaramos que elaboramos nossa proposta atendendo a todas as condições e especificações previstas no </t>
    </r>
    <r>
      <rPr>
        <b/>
        <sz val="11"/>
        <color theme="1"/>
        <rFont val="Arial"/>
        <family val="2"/>
      </rPr>
      <t>Termo de Referência</t>
    </r>
    <r>
      <rPr>
        <sz val="11"/>
        <color theme="1"/>
        <rFont val="Arial"/>
        <family val="2"/>
      </rPr>
      <t xml:space="preserve"> referente ao processo de nº </t>
    </r>
    <r>
      <rPr>
        <b/>
        <sz val="11"/>
        <color theme="1"/>
        <rFont val="Arial"/>
        <family val="2"/>
      </rPr>
      <t>2025/0024023</t>
    </r>
    <r>
      <rPr>
        <sz val="11"/>
        <color theme="1"/>
        <rFont val="Arial"/>
        <family val="2"/>
      </rPr>
      <t xml:space="preserve"> e, em caso de fornecimento, temos ciência de que se o produto/serviço entregue for diverso daquele ora orçado e a ser licitado, o mesmo não será aceito e o licitante terá seu nome lançado no rol das empresas sancionadas junto ao portal da transparência no sítio da Defensoria Pública do Estado de São Paulo, sendo impedido de licitar com este órgão durante o período que ali for determinado, sem que haja prejuízo das demais penalidades prescritas em lei.</t>
    </r>
  </si>
  <si>
    <r>
      <rPr>
        <b/>
        <sz val="11"/>
        <color theme="1"/>
        <rFont val="Arial"/>
        <family val="2"/>
      </rPr>
      <t xml:space="preserve">OBJETO: </t>
    </r>
    <r>
      <rPr>
        <sz val="11"/>
        <color theme="1"/>
        <rFont val="Arial"/>
        <family val="2"/>
      </rPr>
      <t xml:space="preserve">Contratação de empresa especializada para a prestação de serviços de </t>
    </r>
    <r>
      <rPr>
        <i/>
        <sz val="11"/>
        <color theme="1"/>
        <rFont val="Arial"/>
        <family val="2"/>
      </rPr>
      <t>facilities</t>
    </r>
    <r>
      <rPr>
        <sz val="11"/>
        <color theme="1"/>
        <rFont val="Arial"/>
        <family val="2"/>
      </rPr>
      <t>, englobando, de forma integrada, os seguintes serviços: copeiragem; telefonista; portaria e recepção; limpeza e conservação; manutenção de climatização e ventilação mecânica; manutenção de elevadores e plataformas elevatórias; manutenção de grupo motogeradores a diesel, manutenção de bombas hidráulicas; portas e portões automáticos; manutenção predial; jardinagem e ornamentação; sistemas de prevenção e combate a incêndio; manutenção de entrada de energia elétrica e SPDA; manutenção de extintores; controle de pragas; limpeza e desinfecção de caixas d’água e reservatórios; limpeza de calhas; manutenção e conservação de fachada; bem como assessoramento técnico, com o fornecimento de toda a mão de obra, materiais, ferramentas, equipamentos e insumos necessários.</t>
    </r>
  </si>
  <si>
    <t>VALOR TOTAL </t>
  </si>
  <si>
    <r>
      <t xml:space="preserve">Preço Final
</t>
    </r>
    <r>
      <rPr>
        <b/>
        <sz val="9"/>
        <color rgb="FF000000"/>
        <rFont val="Aptos"/>
        <family val="2"/>
      </rPr>
      <t>(Qtde x Preço Unitário)</t>
    </r>
  </si>
  <si>
    <r>
      <t xml:space="preserve">Preço Unitário
</t>
    </r>
    <r>
      <rPr>
        <b/>
        <sz val="9"/>
        <color rgb="FF000000"/>
        <rFont val="Aptos"/>
        <family val="2"/>
      </rPr>
      <t>(Preço do Material + Preço da M.O.)</t>
    </r>
  </si>
  <si>
    <r>
      <t xml:space="preserve">Valor Total (R$)
</t>
    </r>
    <r>
      <rPr>
        <b/>
        <sz val="9"/>
        <rFont val="Aptos"/>
        <family val="2"/>
      </rPr>
      <t>(Valor mensal x 30 meses)</t>
    </r>
  </si>
  <si>
    <r>
      <t xml:space="preserve">Valor Total (R$)
</t>
    </r>
    <r>
      <rPr>
        <b/>
        <sz val="9"/>
        <rFont val="Aptos"/>
        <family val="2"/>
      </rPr>
      <t>(Valor mensal x 30 meses</t>
    </r>
    <r>
      <rPr>
        <b/>
        <sz val="11"/>
        <rFont val="Aptos"/>
        <family val="2"/>
      </rPr>
      <t>)</t>
    </r>
  </si>
  <si>
    <r>
      <t xml:space="preserve">Preço Final
</t>
    </r>
    <r>
      <rPr>
        <b/>
        <sz val="9"/>
        <color rgb="FF000000"/>
        <rFont val="Aptos"/>
        <family val="2"/>
      </rPr>
      <t>(Preço Unitário x Qtde)</t>
    </r>
  </si>
  <si>
    <r>
      <t xml:space="preserve">Preço Total (R$)
</t>
    </r>
    <r>
      <rPr>
        <b/>
        <sz val="9"/>
        <color rgb="FF000000"/>
        <rFont val="Calibri"/>
        <family val="2"/>
      </rPr>
      <t>(Qtde x Preço Unitário)</t>
    </r>
  </si>
  <si>
    <r>
      <t xml:space="preserve">Total das aplicações
R$
</t>
    </r>
    <r>
      <rPr>
        <b/>
        <sz val="9"/>
        <color theme="1"/>
        <rFont val="Aptos"/>
        <family val="2"/>
      </rPr>
      <t>(Aplicações x Preço por aplicação)</t>
    </r>
  </si>
  <si>
    <t>VALOR TOTAL PARA 30 MESES 
(Valor total anual x 2,5)</t>
  </si>
  <si>
    <r>
      <t xml:space="preserve">Total Mat + M.O em 30 meses 
R$
</t>
    </r>
    <r>
      <rPr>
        <b/>
        <sz val="9"/>
        <color theme="1"/>
        <rFont val="Aptos"/>
        <family val="2"/>
      </rPr>
      <t>(Preço Mat + M.O x Área total)</t>
    </r>
  </si>
  <si>
    <r>
      <t xml:space="preserve">Preço por limpeza calhas + lajes
R$
</t>
    </r>
    <r>
      <rPr>
        <b/>
        <sz val="8"/>
        <color theme="1"/>
        <rFont val="Aptos"/>
        <family val="2"/>
      </rPr>
      <t>((Calha (m) x Valor por serviço) + (Laje (m²) x Valor por serviço))</t>
    </r>
  </si>
  <si>
    <t>Poda de Árvore de Médio e Grande Porte</t>
  </si>
  <si>
    <r>
      <t xml:space="preserve">Preço Total em 30 meses (R$)
</t>
    </r>
    <r>
      <rPr>
        <b/>
        <sz val="9"/>
        <color rgb="FF000000"/>
        <rFont val="Aptos"/>
        <family val="2"/>
      </rPr>
      <t>(Preço Unitário x  30</t>
    </r>
    <r>
      <rPr>
        <b/>
        <sz val="11"/>
        <color rgb="FF000000"/>
        <rFont val="Aptos"/>
        <family val="2"/>
      </rPr>
      <t>)</t>
    </r>
  </si>
  <si>
    <r>
      <t xml:space="preserve">VALOR TOTAL ANUAL
</t>
    </r>
    <r>
      <rPr>
        <b/>
        <sz val="9"/>
        <rFont val="Aptos"/>
        <family val="2"/>
      </rPr>
      <t>(Periodicidade x Valor Unitário)</t>
    </r>
  </si>
  <si>
    <t>Controle de Pragas - Descupinização, Desinsetização e Desratização</t>
  </si>
  <si>
    <t>GRUPO IV - SERVIÇOS DE MÃO DE OBRA</t>
  </si>
  <si>
    <t xml:space="preserve">Local, _____de ___________________ de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</si>
</sst>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4" formatCode="_-&quot;R$&quot;\ * #,##0.00_-;\-&quot;R$&quot;\ * #,##0.00_-;_-&quot;R$&quot;\ * &quot;-&quot;??_-;_-@_-"/>
    <numFmt numFmtId="43" formatCode="_-* #,##0.00_-;\-* #,##0.00_-;_-* &quot;-&quot;??_-;_-@_-"/>
    <numFmt numFmtId="164" formatCode="_-[$R$-416]\ * #,##0.00_-;\-[$R$-416]\ * #,##0.00_-;_-[$R$-416]\ * &quot;-&quot;??_-;_-@_-"/>
    <numFmt numFmtId="165" formatCode="#,##0.00;[Red]#,##0.00"/>
    <numFmt numFmtId="166" formatCode="#,##0;[Red]#,##0"/>
  </numFmts>
  <fonts count="57" x14ac:knownFonts="1">
    <font>
      <sz val="11"/>
      <color theme="1"/>
      <name val="Aptos Narrow"/>
      <family val="2"/>
      <scheme val="minor"/>
    </font>
    <font>
      <b/>
      <sz val="11"/>
      <color theme="1"/>
      <name val="Aptos Narrow"/>
      <family val="2"/>
      <scheme val="minor"/>
    </font>
    <font>
      <b/>
      <sz val="11"/>
      <color rgb="FF000000"/>
      <name val="Calibri"/>
      <family val="2"/>
    </font>
    <font>
      <sz val="11"/>
      <color rgb="FF000000"/>
      <name val="Calibri"/>
      <family val="2"/>
    </font>
    <font>
      <sz val="12"/>
      <color rgb="FF000000"/>
      <name val="Aptos"/>
      <family val="2"/>
    </font>
    <font>
      <b/>
      <sz val="12"/>
      <color rgb="FF000000"/>
      <name val="Aptos"/>
      <family val="2"/>
    </font>
    <font>
      <sz val="11"/>
      <color theme="1"/>
      <name val="Aptos"/>
      <family val="2"/>
    </font>
    <font>
      <sz val="11"/>
      <name val="Calibri"/>
      <family val="2"/>
    </font>
    <font>
      <sz val="11"/>
      <color theme="1"/>
      <name val="Aptos Narrow"/>
      <family val="2"/>
      <scheme val="minor"/>
    </font>
    <font>
      <sz val="10"/>
      <name val="Arial"/>
      <family val="2"/>
    </font>
    <font>
      <b/>
      <sz val="11"/>
      <name val="Calibri"/>
      <family val="2"/>
    </font>
    <font>
      <sz val="11"/>
      <color indexed="8"/>
      <name val="Calibri"/>
      <family val="2"/>
    </font>
    <font>
      <b/>
      <sz val="11"/>
      <color indexed="8"/>
      <name val="Calibri"/>
      <family val="2"/>
    </font>
    <font>
      <b/>
      <sz val="13.5"/>
      <color theme="1"/>
      <name val="Aptos Narrow"/>
      <family val="2"/>
      <scheme val="minor"/>
    </font>
    <font>
      <b/>
      <sz val="11"/>
      <color rgb="FF000000"/>
      <name val="Aptos"/>
      <family val="2"/>
    </font>
    <font>
      <sz val="11"/>
      <color rgb="FF000000"/>
      <name val="Aptos"/>
      <family val="2"/>
    </font>
    <font>
      <b/>
      <sz val="11"/>
      <name val="Aptos"/>
      <family val="2"/>
    </font>
    <font>
      <b/>
      <sz val="12"/>
      <color rgb="FF000000"/>
      <name val="Calibri"/>
      <family val="2"/>
    </font>
    <font>
      <b/>
      <sz val="16"/>
      <color rgb="FF000000"/>
      <name val="Aptos"/>
      <family val="2"/>
    </font>
    <font>
      <sz val="16"/>
      <color theme="1"/>
      <name val="Aptos"/>
      <family val="2"/>
    </font>
    <font>
      <b/>
      <sz val="11"/>
      <color theme="1"/>
      <name val="Aptos"/>
      <family val="2"/>
    </font>
    <font>
      <sz val="14"/>
      <color rgb="FF000000"/>
      <name val="Aptos"/>
      <family val="2"/>
    </font>
    <font>
      <b/>
      <sz val="16"/>
      <color theme="1"/>
      <name val="Aptos"/>
      <family val="2"/>
    </font>
    <font>
      <sz val="16"/>
      <color rgb="FF000000"/>
      <name val="Aptos"/>
      <family val="2"/>
    </font>
    <font>
      <b/>
      <sz val="12"/>
      <color theme="1"/>
      <name val="Aptos"/>
      <family val="2"/>
    </font>
    <font>
      <b/>
      <sz val="10"/>
      <color rgb="FF000000"/>
      <name val="Aptos"/>
      <family val="2"/>
    </font>
    <font>
      <b/>
      <sz val="10"/>
      <name val="Aptos"/>
      <family val="2"/>
    </font>
    <font>
      <sz val="10"/>
      <color rgb="FF000000"/>
      <name val="Aptos"/>
      <family val="2"/>
    </font>
    <font>
      <b/>
      <sz val="14"/>
      <color rgb="FF000000"/>
      <name val="Aptos"/>
      <family val="2"/>
    </font>
    <font>
      <b/>
      <sz val="14"/>
      <color theme="1"/>
      <name val="Aptos"/>
      <family val="2"/>
    </font>
    <font>
      <sz val="16"/>
      <color rgb="FF000000"/>
      <name val="Calibri"/>
      <family val="2"/>
    </font>
    <font>
      <b/>
      <sz val="9.5"/>
      <name val="Aptos"/>
      <family val="2"/>
    </font>
    <font>
      <sz val="9.5"/>
      <name val="Aptos"/>
      <family val="2"/>
    </font>
    <font>
      <b/>
      <sz val="9.5"/>
      <color rgb="FF000000"/>
      <name val="Aptos"/>
      <family val="2"/>
    </font>
    <font>
      <sz val="9.5"/>
      <color rgb="FF000000"/>
      <name val="Aptos"/>
      <family val="2"/>
    </font>
    <font>
      <sz val="11"/>
      <name val="Aptos"/>
      <family val="2"/>
    </font>
    <font>
      <b/>
      <sz val="10"/>
      <color theme="1"/>
      <name val="Aptos"/>
      <family val="2"/>
    </font>
    <font>
      <sz val="10"/>
      <color theme="1"/>
      <name val="Aptos"/>
      <family val="2"/>
    </font>
    <font>
      <sz val="14"/>
      <color rgb="FF000000"/>
      <name val="Times New Roman"/>
      <family val="1"/>
    </font>
    <font>
      <b/>
      <sz val="12"/>
      <color theme="1"/>
      <name val="Aptos Narrow"/>
      <family val="2"/>
      <scheme val="minor"/>
    </font>
    <font>
      <b/>
      <sz val="11"/>
      <color theme="1"/>
      <name val="Aptos Narrow"/>
      <family val="2"/>
      <scheme val="minor"/>
    </font>
    <font>
      <b/>
      <sz val="12"/>
      <color rgb="FF000000"/>
      <name val="Aptos"/>
      <family val="2"/>
    </font>
    <font>
      <sz val="12"/>
      <color rgb="FF000000"/>
      <name val="Aptos"/>
      <family val="2"/>
    </font>
    <font>
      <b/>
      <sz val="11"/>
      <color theme="6" tint="-0.499984740745262"/>
      <name val="Aptos Narrow"/>
      <family val="2"/>
      <scheme val="minor"/>
    </font>
    <font>
      <b/>
      <u/>
      <sz val="18"/>
      <color theme="6" tint="-0.499984740745262"/>
      <name val="Arial"/>
      <family val="2"/>
    </font>
    <font>
      <sz val="11"/>
      <color theme="1"/>
      <name val="Arial"/>
      <family val="2"/>
    </font>
    <font>
      <b/>
      <sz val="14"/>
      <color theme="1"/>
      <name val="Arial"/>
      <family val="2"/>
    </font>
    <font>
      <b/>
      <sz val="11"/>
      <color theme="1"/>
      <name val="Arial"/>
      <family val="2"/>
    </font>
    <font>
      <b/>
      <sz val="12"/>
      <color theme="1"/>
      <name val="Arial"/>
      <family val="2"/>
    </font>
    <font>
      <b/>
      <sz val="10"/>
      <color rgb="FFC00000"/>
      <name val="Arial"/>
      <family val="2"/>
    </font>
    <font>
      <sz val="10"/>
      <color theme="1"/>
      <name val="Arial"/>
      <family val="2"/>
    </font>
    <font>
      <i/>
      <sz val="11"/>
      <color theme="1"/>
      <name val="Arial"/>
      <family val="2"/>
    </font>
    <font>
      <b/>
      <sz val="9"/>
      <color rgb="FF000000"/>
      <name val="Aptos"/>
      <family val="2"/>
    </font>
    <font>
      <b/>
      <sz val="9"/>
      <name val="Aptos"/>
      <family val="2"/>
    </font>
    <font>
      <b/>
      <sz val="9"/>
      <color rgb="FF000000"/>
      <name val="Calibri"/>
      <family val="2"/>
    </font>
    <font>
      <b/>
      <sz val="9"/>
      <color theme="1"/>
      <name val="Aptos"/>
      <family val="2"/>
    </font>
    <font>
      <b/>
      <sz val="8"/>
      <color theme="1"/>
      <name val="Aptos"/>
      <family val="2"/>
    </font>
  </fonts>
  <fills count="1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9BBB59"/>
        <bgColor indexed="64"/>
      </patternFill>
    </fill>
    <fill>
      <patternFill patternType="solid">
        <fgColor rgb="FFEAF1DD"/>
        <bgColor indexed="64"/>
      </patternFill>
    </fill>
    <fill>
      <patternFill patternType="solid">
        <fgColor theme="5" tint="0.79998168889431442"/>
        <bgColor indexed="64"/>
      </patternFill>
    </fill>
    <fill>
      <patternFill patternType="solid">
        <fgColor rgb="FFDAF2D0"/>
        <bgColor indexed="64"/>
      </patternFill>
    </fill>
    <fill>
      <patternFill patternType="solid">
        <fgColor theme="0"/>
        <bgColor indexed="64"/>
      </patternFill>
    </fill>
    <fill>
      <patternFill patternType="solid">
        <fgColor rgb="FFBFBFBF"/>
        <bgColor indexed="64"/>
      </patternFill>
    </fill>
    <fill>
      <patternFill patternType="solid">
        <fgColor rgb="FFA6C9EC"/>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DDFCBD"/>
        <bgColor indexed="64"/>
      </patternFill>
    </fill>
    <fill>
      <patternFill patternType="solid">
        <fgColor theme="5"/>
        <bgColor indexed="64"/>
      </patternFill>
    </fill>
    <fill>
      <patternFill patternType="solid">
        <fgColor theme="5" tint="0.59999389629810485"/>
        <bgColor indexed="64"/>
      </patternFill>
    </fill>
  </fills>
  <borders count="195">
    <border>
      <left/>
      <right/>
      <top/>
      <bottom/>
      <diagonal/>
    </border>
    <border>
      <left style="thin">
        <color rgb="FFC2D69B"/>
      </left>
      <right style="thin">
        <color rgb="FFC2D69B"/>
      </right>
      <top style="thin">
        <color rgb="FFC2D69B"/>
      </top>
      <bottom style="thin">
        <color rgb="FFC2D69B"/>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bottom style="thin">
        <color rgb="FF000000"/>
      </bottom>
      <diagonal/>
    </border>
    <border>
      <left style="thin">
        <color rgb="FFC2D69B"/>
      </left>
      <right style="thin">
        <color rgb="FFC2D69B"/>
      </right>
      <top/>
      <bottom style="thin">
        <color rgb="FFC2D69B"/>
      </bottom>
      <diagonal/>
    </border>
    <border>
      <left style="thin">
        <color rgb="FFC2D69B"/>
      </left>
      <right style="thin">
        <color rgb="FFC2D69B"/>
      </right>
      <top style="thin">
        <color rgb="FFC2D69B"/>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auto="1"/>
      </right>
      <top/>
      <bottom style="thin">
        <color rgb="FF000000"/>
      </bottom>
      <diagonal/>
    </border>
    <border>
      <left/>
      <right/>
      <top style="thin">
        <color rgb="FF000000"/>
      </top>
      <bottom style="thin">
        <color rgb="FF000000"/>
      </bottom>
      <diagonal/>
    </border>
    <border>
      <left style="thin">
        <color rgb="FFC2D69B"/>
      </left>
      <right style="thin">
        <color rgb="FFC2D69B"/>
      </right>
      <top/>
      <bottom/>
      <diagonal/>
    </border>
    <border>
      <left style="thin">
        <color rgb="FFC2D69B"/>
      </left>
      <right/>
      <top style="thin">
        <color rgb="FFC2D69B"/>
      </top>
      <bottom style="thin">
        <color rgb="FFC2D69B"/>
      </bottom>
      <diagonal/>
    </border>
    <border>
      <left style="thin">
        <color rgb="FFFFFFFF"/>
      </left>
      <right style="thin">
        <color rgb="FFFFFFFF"/>
      </right>
      <top style="thin">
        <color rgb="FFFFFFFF"/>
      </top>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bottom/>
      <diagonal/>
    </border>
    <border>
      <left/>
      <right style="medium">
        <color indexed="64"/>
      </right>
      <top/>
      <bottom/>
      <diagonal/>
    </border>
    <border>
      <left style="medium">
        <color indexed="64"/>
      </left>
      <right style="medium">
        <color indexed="64"/>
      </right>
      <top/>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diagonal/>
    </border>
    <border>
      <left/>
      <right style="medium">
        <color indexed="64"/>
      </right>
      <top style="medium">
        <color indexed="64"/>
      </top>
      <bottom/>
      <diagonal/>
    </border>
    <border>
      <left/>
      <right/>
      <top style="medium">
        <color indexed="64"/>
      </top>
      <bottom/>
      <diagonal/>
    </border>
    <border>
      <left style="thin">
        <color rgb="FFFFFFFF"/>
      </left>
      <right/>
      <top/>
      <bottom style="thin">
        <color rgb="FFFFFFFF"/>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diagonal/>
    </border>
    <border>
      <left style="thin">
        <color rgb="FFFFFFFF"/>
      </left>
      <right style="thin">
        <color rgb="FFFFFFFF"/>
      </right>
      <top/>
      <bottom style="thin">
        <color rgb="FFFFFFFF"/>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rgb="FF000000"/>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rgb="FF000000"/>
      </bottom>
      <diagonal/>
    </border>
    <border>
      <left style="medium">
        <color indexed="64"/>
      </left>
      <right/>
      <top/>
      <bottom style="medium">
        <color indexed="64"/>
      </bottom>
      <diagonal/>
    </border>
    <border>
      <left style="medium">
        <color indexed="64"/>
      </left>
      <right/>
      <top style="medium">
        <color indexed="64"/>
      </top>
      <bottom/>
      <diagonal/>
    </border>
    <border>
      <left style="medium">
        <color rgb="FF000000"/>
      </left>
      <right/>
      <top style="medium">
        <color rgb="FF000000"/>
      </top>
      <bottom style="thin">
        <color rgb="FFFFFFFF"/>
      </bottom>
      <diagonal/>
    </border>
    <border>
      <left/>
      <right/>
      <top style="medium">
        <color rgb="FF000000"/>
      </top>
      <bottom style="thin">
        <color rgb="FFFFFFFF"/>
      </bottom>
      <diagonal/>
    </border>
    <border>
      <left/>
      <right style="medium">
        <color rgb="FF000000"/>
      </right>
      <top style="medium">
        <color rgb="FF000000"/>
      </top>
      <bottom style="thin">
        <color rgb="FFFFFFFF"/>
      </bottom>
      <diagonal/>
    </border>
    <border>
      <left style="medium">
        <color rgb="FF000000"/>
      </left>
      <right style="thin">
        <color rgb="FFFFFFFF"/>
      </right>
      <top style="thin">
        <color rgb="FFFFFFFF"/>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indexed="64"/>
      </left>
      <right/>
      <top style="thin">
        <color indexed="64"/>
      </top>
      <bottom style="thin">
        <color indexed="64"/>
      </bottom>
      <diagonal/>
    </border>
    <border>
      <left style="medium">
        <color rgb="FF000000"/>
      </left>
      <right style="thin">
        <color indexed="64"/>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style="thin">
        <color indexed="64"/>
      </left>
      <right style="medium">
        <color indexed="64"/>
      </right>
      <top style="medium">
        <color rgb="FF000000"/>
      </top>
      <bottom style="medium">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medium">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rgb="FF000000"/>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medium">
        <color rgb="FF000000"/>
      </left>
      <right/>
      <top/>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rgb="FF000000"/>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rgb="FF000000"/>
      </right>
      <top style="medium">
        <color indexed="64"/>
      </top>
      <bottom style="medium">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rgb="FF000000"/>
      </left>
      <right/>
      <top style="thin">
        <color indexed="64"/>
      </top>
      <bottom style="medium">
        <color indexed="64"/>
      </bottom>
      <diagonal/>
    </border>
    <border>
      <left/>
      <right style="medium">
        <color rgb="FF000000"/>
      </right>
      <top style="medium">
        <color indexed="64"/>
      </top>
      <bottom/>
      <diagonal/>
    </border>
    <border>
      <left/>
      <right/>
      <top/>
      <bottom style="medium">
        <color indexed="64"/>
      </bottom>
      <diagonal/>
    </border>
    <border>
      <left style="medium">
        <color rgb="FF000000"/>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top/>
      <bottom style="medium">
        <color rgb="FF000000"/>
      </bottom>
      <diagonal/>
    </border>
    <border>
      <left/>
      <right/>
      <top/>
      <bottom style="medium">
        <color rgb="FF000000"/>
      </bottom>
      <diagonal/>
    </border>
    <border>
      <left style="medium">
        <color rgb="FF000000"/>
      </left>
      <right/>
      <top style="medium">
        <color indexed="64"/>
      </top>
      <bottom/>
      <diagonal/>
    </border>
    <border>
      <left style="medium">
        <color rgb="FF000000"/>
      </left>
      <right/>
      <top style="medium">
        <color indexed="64"/>
      </top>
      <bottom style="thin">
        <color indexed="64"/>
      </bottom>
      <diagonal/>
    </border>
    <border>
      <left style="medium">
        <color rgb="FF000000"/>
      </left>
      <right/>
      <top/>
      <bottom style="medium">
        <color indexed="64"/>
      </bottom>
      <diagonal/>
    </border>
    <border>
      <left style="medium">
        <color rgb="FF000000"/>
      </left>
      <right/>
      <top/>
      <bottom style="medium">
        <color rgb="FF000000"/>
      </bottom>
      <diagonal/>
    </border>
    <border>
      <left style="medium">
        <color indexed="64"/>
      </left>
      <right style="thin">
        <color rgb="FFC2D69B"/>
      </right>
      <top style="medium">
        <color indexed="64"/>
      </top>
      <bottom/>
      <diagonal/>
    </border>
    <border>
      <left style="thin">
        <color rgb="FFC2D69B"/>
      </left>
      <right style="thin">
        <color rgb="FFC2D69B"/>
      </right>
      <top style="medium">
        <color indexed="64"/>
      </top>
      <bottom/>
      <diagonal/>
    </border>
    <border>
      <left style="thin">
        <color rgb="FFC2D69B"/>
      </left>
      <right style="thin">
        <color rgb="FFC2D69B"/>
      </right>
      <top style="medium">
        <color indexed="64"/>
      </top>
      <bottom style="thin">
        <color rgb="FFC2D69B"/>
      </bottom>
      <diagonal/>
    </border>
    <border>
      <left style="thin">
        <color rgb="FFC2D69B"/>
      </left>
      <right/>
      <top style="medium">
        <color indexed="64"/>
      </top>
      <bottom style="thin">
        <color rgb="FFC2D69B"/>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C2D69B"/>
      </right>
      <top/>
      <bottom/>
      <diagonal/>
    </border>
    <border>
      <left style="thin">
        <color rgb="FF000000"/>
      </left>
      <right style="medium">
        <color indexed="64"/>
      </right>
      <top style="thin">
        <color rgb="FF000000"/>
      </top>
      <bottom style="thin">
        <color rgb="FF000000"/>
      </bottom>
      <diagonal/>
    </border>
    <border>
      <left style="medium">
        <color indexed="64"/>
      </left>
      <right style="thin">
        <color rgb="FFC2D69B"/>
      </right>
      <top/>
      <bottom style="medium">
        <color indexed="64"/>
      </bottom>
      <diagonal/>
    </border>
    <border>
      <left style="thin">
        <color rgb="FFC2D69B"/>
      </left>
      <right style="thin">
        <color rgb="FFC2D69B"/>
      </right>
      <top style="thin">
        <color rgb="FFC2D69B"/>
      </top>
      <bottom style="medium">
        <color indexed="64"/>
      </bottom>
      <diagonal/>
    </border>
    <border>
      <left style="thin">
        <color rgb="FFC2D69B"/>
      </left>
      <right/>
      <top style="thin">
        <color rgb="FFC2D69B"/>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FFFFFF"/>
      </right>
      <top style="medium">
        <color indexed="64"/>
      </top>
      <bottom/>
      <diagonal/>
    </border>
    <border>
      <left style="thin">
        <color rgb="FFFFFFFF"/>
      </left>
      <right style="thin">
        <color rgb="FFFFFFFF"/>
      </right>
      <top style="medium">
        <color indexed="64"/>
      </top>
      <bottom/>
      <diagonal/>
    </border>
    <border>
      <left style="thin">
        <color rgb="FFFFFFFF"/>
      </left>
      <right style="thin">
        <color rgb="FFFFFFFF"/>
      </right>
      <top style="medium">
        <color indexed="64"/>
      </top>
      <bottom style="thin">
        <color rgb="FFFFFFFF"/>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FFFFFF"/>
      </right>
      <top/>
      <bottom/>
      <diagonal/>
    </border>
    <border>
      <left/>
      <right style="medium">
        <color indexed="64"/>
      </right>
      <top/>
      <bottom style="thin">
        <color rgb="FF000000"/>
      </bottom>
      <diagonal/>
    </border>
    <border>
      <left style="medium">
        <color indexed="64"/>
      </left>
      <right style="thin">
        <color rgb="FFFFFFFF"/>
      </right>
      <top/>
      <bottom style="medium">
        <color indexed="64"/>
      </bottom>
      <diagonal/>
    </border>
    <border>
      <left style="thin">
        <color rgb="FFFFFFFF"/>
      </left>
      <right style="thin">
        <color rgb="FFFFFFFF"/>
      </right>
      <top/>
      <bottom style="medium">
        <color indexed="64"/>
      </bottom>
      <diagonal/>
    </border>
    <border>
      <left style="thin">
        <color rgb="FFFFFFFF"/>
      </left>
      <right style="thin">
        <color rgb="FFFFFFFF"/>
      </right>
      <top style="thin">
        <color rgb="FFFFFFFF"/>
      </top>
      <bottom style="medium">
        <color indexed="64"/>
      </bottom>
      <diagonal/>
    </border>
    <border>
      <left/>
      <right style="thin">
        <color rgb="FF000000"/>
      </right>
      <top/>
      <bottom style="medium">
        <color indexed="64"/>
      </bottom>
      <diagonal/>
    </border>
    <border>
      <left style="thin">
        <color rgb="FFFFFFFF"/>
      </left>
      <right/>
      <top style="thin">
        <color rgb="FFFFFFFF"/>
      </top>
      <bottom style="thin">
        <color rgb="FFFFFFFF"/>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FFFFFF"/>
      </left>
      <right style="medium">
        <color rgb="FF000000"/>
      </right>
      <top style="thin">
        <color rgb="FFFFFFFF"/>
      </top>
      <bottom/>
      <diagonal/>
    </border>
    <border>
      <left style="thin">
        <color rgb="FFFFFFFF"/>
      </left>
      <right/>
      <top style="medium">
        <color indexed="64"/>
      </top>
      <bottom style="thin">
        <color rgb="FFFFFFFF"/>
      </bottom>
      <diagonal/>
    </border>
    <border>
      <left/>
      <right style="medium">
        <color indexed="64"/>
      </right>
      <top style="thin">
        <color rgb="FF000000"/>
      </top>
      <bottom style="thin">
        <color rgb="FF000000"/>
      </bottom>
      <diagonal/>
    </border>
    <border>
      <left style="thin">
        <color rgb="FFFFFFFF"/>
      </left>
      <right/>
      <top style="thin">
        <color rgb="FFFFFFFF"/>
      </top>
      <bottom style="medium">
        <color indexed="64"/>
      </bottom>
      <diagonal/>
    </border>
    <border>
      <left/>
      <right style="medium">
        <color indexed="64"/>
      </right>
      <top style="thin">
        <color rgb="FF000000"/>
      </top>
      <bottom style="medium">
        <color indexed="64"/>
      </bottom>
      <diagonal/>
    </border>
    <border>
      <left style="thin">
        <color indexed="64"/>
      </left>
      <right/>
      <top style="thin">
        <color indexed="64"/>
      </top>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C2D69B"/>
      </left>
      <right/>
      <top/>
      <bottom style="thin">
        <color rgb="FFC2D69B"/>
      </bottom>
      <diagonal/>
    </border>
    <border>
      <left style="thin">
        <color rgb="FF000000"/>
      </left>
      <right style="medium">
        <color indexed="64"/>
      </right>
      <top/>
      <bottom style="thin">
        <color rgb="FF000000"/>
      </bottom>
      <diagonal/>
    </border>
    <border>
      <left style="thin">
        <color rgb="FFFFFFFF"/>
      </left>
      <right style="thin">
        <color rgb="FFFFFFFF"/>
      </right>
      <top style="thin">
        <color indexed="64"/>
      </top>
      <bottom style="thin">
        <color indexed="64"/>
      </bottom>
      <diagonal/>
    </border>
    <border>
      <left style="thin">
        <color rgb="FFFFFFFF"/>
      </left>
      <right style="thin">
        <color indexed="64"/>
      </right>
      <top style="thin">
        <color indexed="64"/>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bottom/>
      <diagonal/>
    </border>
    <border>
      <left/>
      <right/>
      <top style="thin">
        <color indexed="64"/>
      </top>
      <bottom/>
      <diagonal/>
    </border>
    <border>
      <left style="thin">
        <color rgb="FF000000"/>
      </left>
      <right/>
      <top style="medium">
        <color indexed="64"/>
      </top>
      <bottom style="medium">
        <color indexed="64"/>
      </bottom>
      <diagonal/>
    </border>
    <border>
      <left/>
      <right style="thin">
        <color rgb="FF000000"/>
      </right>
      <top style="medium">
        <color indexed="64"/>
      </top>
      <bottom style="thin">
        <color indexed="64"/>
      </bottom>
      <diagonal/>
    </border>
    <border>
      <left style="medium">
        <color indexed="64"/>
      </left>
      <right/>
      <top style="thin">
        <color rgb="FF000000"/>
      </top>
      <bottom/>
      <diagonal/>
    </border>
    <border>
      <left/>
      <right style="medium">
        <color indexed="64"/>
      </right>
      <top style="thin">
        <color rgb="FF000000"/>
      </top>
      <bottom/>
      <diagonal/>
    </border>
  </borders>
  <cellStyleXfs count="6">
    <xf numFmtId="0" fontId="0" fillId="0" borderId="0"/>
    <xf numFmtId="43" fontId="8" fillId="0" borderId="0" applyFont="0" applyFill="0" applyBorder="0" applyAlignment="0" applyProtection="0"/>
    <xf numFmtId="9" fontId="8" fillId="0" borderId="0" applyFont="0" applyFill="0" applyBorder="0" applyAlignment="0" applyProtection="0"/>
    <xf numFmtId="0" fontId="9" fillId="0" borderId="0"/>
    <xf numFmtId="0" fontId="9" fillId="0" borderId="0"/>
    <xf numFmtId="44" fontId="8" fillId="0" borderId="0" applyFont="0" applyFill="0" applyBorder="0" applyAlignment="0" applyProtection="0"/>
  </cellStyleXfs>
  <cellXfs count="687">
    <xf numFmtId="0" fontId="0" fillId="0" borderId="0" xfId="0"/>
    <xf numFmtId="0" fontId="0" fillId="0" borderId="0" xfId="0" applyAlignment="1">
      <alignment horizontal="center"/>
    </xf>
    <xf numFmtId="0" fontId="2" fillId="5" borderId="16" xfId="0" applyFont="1" applyFill="1" applyBorder="1" applyAlignment="1">
      <alignment horizontal="center" vertical="center" wrapText="1" readingOrder="1"/>
    </xf>
    <xf numFmtId="0" fontId="6" fillId="0" borderId="0" xfId="0" applyFont="1" applyAlignment="1">
      <alignment vertical="center" wrapText="1"/>
    </xf>
    <xf numFmtId="0" fontId="3" fillId="5" borderId="35" xfId="0" applyFont="1" applyFill="1" applyBorder="1" applyAlignment="1">
      <alignment horizontal="center" vertical="center" wrapText="1" readingOrder="1"/>
    </xf>
    <xf numFmtId="0" fontId="0" fillId="12" borderId="90" xfId="0" applyFill="1" applyBorder="1" applyAlignment="1">
      <alignment horizontal="left"/>
    </xf>
    <xf numFmtId="0" fontId="0" fillId="12" borderId="48" xfId="0" applyFill="1" applyBorder="1" applyAlignment="1">
      <alignment horizontal="left"/>
    </xf>
    <xf numFmtId="0" fontId="0" fillId="12" borderId="46" xfId="0" applyFill="1" applyBorder="1" applyAlignment="1">
      <alignment horizontal="center" vertical="center"/>
    </xf>
    <xf numFmtId="0" fontId="0" fillId="0" borderId="20" xfId="0" applyBorder="1" applyAlignment="1">
      <alignment horizontal="center"/>
    </xf>
    <xf numFmtId="10" fontId="0" fillId="0" borderId="61" xfId="0" applyNumberFormat="1" applyBorder="1" applyAlignment="1">
      <alignment horizontal="center"/>
    </xf>
    <xf numFmtId="0" fontId="0" fillId="0" borderId="58" xfId="0" applyBorder="1" applyAlignment="1">
      <alignment horizontal="center"/>
    </xf>
    <xf numFmtId="0" fontId="0" fillId="0" borderId="109" xfId="0" applyBorder="1" applyAlignment="1">
      <alignment horizontal="center"/>
    </xf>
    <xf numFmtId="0" fontId="0" fillId="0" borderId="114" xfId="0" applyBorder="1" applyAlignment="1">
      <alignment horizontal="center"/>
    </xf>
    <xf numFmtId="0" fontId="0" fillId="0" borderId="113" xfId="0" applyBorder="1" applyAlignment="1">
      <alignment horizontal="center"/>
    </xf>
    <xf numFmtId="0" fontId="0" fillId="0" borderId="57" xfId="0" applyBorder="1" applyAlignment="1">
      <alignment horizontal="left"/>
    </xf>
    <xf numFmtId="10" fontId="0" fillId="12" borderId="61" xfId="0" applyNumberFormat="1" applyFill="1" applyBorder="1" applyAlignment="1">
      <alignment horizontal="center"/>
    </xf>
    <xf numFmtId="10" fontId="0" fillId="0" borderId="60" xfId="0" applyNumberFormat="1" applyBorder="1" applyAlignment="1">
      <alignment horizontal="center"/>
    </xf>
    <xf numFmtId="10" fontId="0" fillId="0" borderId="57" xfId="0" applyNumberFormat="1" applyBorder="1" applyAlignment="1">
      <alignment horizontal="center"/>
    </xf>
    <xf numFmtId="10" fontId="0" fillId="0" borderId="92" xfId="0" applyNumberFormat="1" applyBorder="1" applyAlignment="1">
      <alignment horizontal="center"/>
    </xf>
    <xf numFmtId="10" fontId="0" fillId="0" borderId="62" xfId="0" applyNumberFormat="1" applyBorder="1" applyAlignment="1">
      <alignment horizontal="center"/>
    </xf>
    <xf numFmtId="10" fontId="0" fillId="0" borderId="115" xfId="0" applyNumberFormat="1" applyBorder="1" applyAlignment="1">
      <alignment horizontal="center"/>
    </xf>
    <xf numFmtId="10" fontId="0" fillId="0" borderId="99" xfId="0" applyNumberFormat="1" applyBorder="1" applyAlignment="1">
      <alignment horizontal="center"/>
    </xf>
    <xf numFmtId="10" fontId="0" fillId="0" borderId="63" xfId="0" applyNumberFormat="1" applyBorder="1" applyAlignment="1">
      <alignment horizontal="center"/>
    </xf>
    <xf numFmtId="0" fontId="0" fillId="0" borderId="41" xfId="0" applyBorder="1" applyAlignment="1">
      <alignment horizontal="center"/>
    </xf>
    <xf numFmtId="0" fontId="0" fillId="0" borderId="59" xfId="0" applyBorder="1" applyAlignment="1">
      <alignment horizontal="center"/>
    </xf>
    <xf numFmtId="0" fontId="0" fillId="0" borderId="51" xfId="0" applyBorder="1" applyAlignment="1">
      <alignment horizontal="center"/>
    </xf>
    <xf numFmtId="0" fontId="0" fillId="0" borderId="32" xfId="0" applyBorder="1" applyAlignment="1">
      <alignment horizontal="center"/>
    </xf>
    <xf numFmtId="0" fontId="0" fillId="0" borderId="117" xfId="0" applyBorder="1" applyAlignment="1">
      <alignment horizontal="center"/>
    </xf>
    <xf numFmtId="0" fontId="0" fillId="0" borderId="50" xfId="0" applyBorder="1" applyAlignment="1">
      <alignment horizontal="center"/>
    </xf>
    <xf numFmtId="0" fontId="0" fillId="0" borderId="118" xfId="0" applyBorder="1" applyAlignment="1">
      <alignment horizontal="center"/>
    </xf>
    <xf numFmtId="0" fontId="0" fillId="0" borderId="29" xfId="0" applyBorder="1" applyAlignment="1">
      <alignment horizontal="center"/>
    </xf>
    <xf numFmtId="10" fontId="0" fillId="0" borderId="19" xfId="0" applyNumberFormat="1" applyBorder="1" applyAlignment="1">
      <alignment horizontal="center"/>
    </xf>
    <xf numFmtId="0" fontId="0" fillId="0" borderId="17" xfId="0" applyBorder="1" applyAlignment="1">
      <alignment horizontal="center"/>
    </xf>
    <xf numFmtId="10" fontId="0" fillId="0" borderId="18" xfId="0" applyNumberFormat="1" applyBorder="1" applyAlignment="1">
      <alignment horizontal="center"/>
    </xf>
    <xf numFmtId="10" fontId="0" fillId="0" borderId="110" xfId="0" applyNumberFormat="1" applyBorder="1" applyAlignment="1">
      <alignment horizontal="center"/>
    </xf>
    <xf numFmtId="10" fontId="0" fillId="0" borderId="111" xfId="0" applyNumberFormat="1" applyBorder="1" applyAlignment="1">
      <alignment horizontal="center"/>
    </xf>
    <xf numFmtId="10" fontId="0" fillId="0" borderId="112" xfId="0" applyNumberFormat="1" applyBorder="1" applyAlignment="1">
      <alignment horizontal="center"/>
    </xf>
    <xf numFmtId="0" fontId="0" fillId="0" borderId="124" xfId="0" applyBorder="1" applyAlignment="1">
      <alignment horizontal="center"/>
    </xf>
    <xf numFmtId="0" fontId="0" fillId="0" borderId="23" xfId="0" applyBorder="1" applyAlignment="1">
      <alignment horizontal="center"/>
    </xf>
    <xf numFmtId="0" fontId="10" fillId="0" borderId="109" xfId="3" applyFont="1" applyBorder="1" applyAlignment="1">
      <alignment horizontal="center" vertical="center" wrapText="1"/>
    </xf>
    <xf numFmtId="0" fontId="0" fillId="0" borderId="100" xfId="0" applyBorder="1"/>
    <xf numFmtId="0" fontId="0" fillId="0" borderId="20" xfId="0" applyBorder="1"/>
    <xf numFmtId="0" fontId="10" fillId="0" borderId="100" xfId="3" applyFont="1" applyBorder="1" applyAlignment="1">
      <alignment horizontal="justify"/>
    </xf>
    <xf numFmtId="0" fontId="10" fillId="0" borderId="114" xfId="3" applyFont="1" applyBorder="1" applyAlignment="1">
      <alignment horizontal="center" vertical="center" wrapText="1"/>
    </xf>
    <xf numFmtId="0" fontId="11" fillId="0" borderId="100" xfId="3" applyFont="1" applyBorder="1" applyAlignment="1">
      <alignment horizontal="left" wrapText="1"/>
    </xf>
    <xf numFmtId="0" fontId="11" fillId="0" borderId="0" xfId="3" applyFont="1" applyAlignment="1">
      <alignment horizontal="left" wrapText="1"/>
    </xf>
    <xf numFmtId="0" fontId="13" fillId="0" borderId="0" xfId="0" applyFont="1"/>
    <xf numFmtId="0" fontId="2" fillId="4" borderId="55" xfId="0" applyFont="1" applyFill="1" applyBorder="1" applyAlignment="1">
      <alignment horizontal="center" vertical="center" wrapText="1" readingOrder="1"/>
    </xf>
    <xf numFmtId="0" fontId="6" fillId="0" borderId="0" xfId="0" applyFont="1"/>
    <xf numFmtId="0" fontId="16" fillId="5" borderId="2" xfId="0" applyFont="1" applyFill="1" applyBorder="1" applyAlignment="1">
      <alignment horizontal="center" vertical="center" wrapText="1" readingOrder="1"/>
    </xf>
    <xf numFmtId="10" fontId="6" fillId="6" borderId="2" xfId="0" applyNumberFormat="1" applyFont="1" applyFill="1" applyBorder="1" applyAlignment="1">
      <alignment horizontal="center" vertical="center"/>
    </xf>
    <xf numFmtId="0" fontId="18" fillId="7" borderId="28"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30" xfId="0" applyFont="1" applyFill="1" applyBorder="1" applyAlignment="1">
      <alignment horizontal="center" vertical="center" wrapText="1"/>
    </xf>
    <xf numFmtId="0" fontId="18" fillId="7" borderId="20" xfId="0" applyFont="1" applyFill="1" applyBorder="1" applyAlignment="1">
      <alignment horizontal="center" vertical="center" wrapText="1"/>
    </xf>
    <xf numFmtId="0" fontId="18" fillId="7" borderId="21" xfId="0" applyFont="1" applyFill="1" applyBorder="1" applyAlignment="1">
      <alignment horizontal="center" vertical="center" wrapText="1"/>
    </xf>
    <xf numFmtId="0" fontId="18" fillId="0" borderId="25" xfId="0" applyFont="1" applyBorder="1" applyAlignment="1">
      <alignment horizontal="center" vertical="center" wrapText="1"/>
    </xf>
    <xf numFmtId="0" fontId="19" fillId="0" borderId="17" xfId="0" applyFont="1" applyBorder="1" applyAlignment="1">
      <alignment horizontal="left" vertical="center" wrapText="1"/>
    </xf>
    <xf numFmtId="0" fontId="21" fillId="0" borderId="43" xfId="0" applyFont="1" applyBorder="1" applyAlignment="1">
      <alignment horizontal="center" vertical="center" wrapText="1"/>
    </xf>
    <xf numFmtId="0" fontId="22" fillId="0" borderId="17" xfId="0" applyFont="1" applyBorder="1" applyAlignment="1">
      <alignment horizontal="center" vertical="center" wrapText="1"/>
    </xf>
    <xf numFmtId="0" fontId="24" fillId="0" borderId="0" xfId="0" applyFont="1" applyAlignment="1">
      <alignment vertical="center"/>
    </xf>
    <xf numFmtId="0" fontId="6" fillId="0" borderId="0" xfId="0" applyFont="1" applyAlignment="1">
      <alignment horizontal="center"/>
    </xf>
    <xf numFmtId="0" fontId="26" fillId="5" borderId="2" xfId="0" applyFont="1" applyFill="1" applyBorder="1" applyAlignment="1">
      <alignment horizontal="center" vertical="center" wrapText="1" readingOrder="1"/>
    </xf>
    <xf numFmtId="0" fontId="25" fillId="5" borderId="2" xfId="0" applyFont="1" applyFill="1" applyBorder="1" applyAlignment="1">
      <alignment horizontal="center" vertical="center" wrapText="1" readingOrder="1"/>
    </xf>
    <xf numFmtId="0" fontId="14" fillId="5" borderId="2" xfId="0" applyFont="1" applyFill="1" applyBorder="1" applyAlignment="1">
      <alignment horizontal="center" vertical="center" wrapText="1" readingOrder="1"/>
    </xf>
    <xf numFmtId="0" fontId="26" fillId="0" borderId="2" xfId="0" applyFont="1" applyBorder="1" applyAlignment="1">
      <alignment horizontal="center" vertical="center" wrapText="1" readingOrder="1"/>
    </xf>
    <xf numFmtId="0" fontId="27" fillId="0" borderId="2" xfId="0" applyFont="1" applyBorder="1" applyAlignment="1">
      <alignment horizontal="center" vertical="center" wrapText="1" readingOrder="1"/>
    </xf>
    <xf numFmtId="0" fontId="6" fillId="0" borderId="0" xfId="0" applyFont="1" applyAlignment="1">
      <alignment horizontal="center" vertical="center" wrapText="1"/>
    </xf>
    <xf numFmtId="0" fontId="6" fillId="0" borderId="0" xfId="0" applyFont="1" applyAlignment="1">
      <alignment horizontal="center" vertical="center"/>
    </xf>
    <xf numFmtId="0" fontId="21" fillId="0" borderId="43" xfId="0" applyFont="1" applyBorder="1" applyAlignment="1">
      <alignment horizontal="left" vertical="center"/>
    </xf>
    <xf numFmtId="0" fontId="21" fillId="0" borderId="43" xfId="0" applyFont="1" applyBorder="1" applyAlignment="1">
      <alignment horizontal="center" vertical="center"/>
    </xf>
    <xf numFmtId="0" fontId="21" fillId="0" borderId="39" xfId="0" applyFont="1" applyBorder="1" applyAlignment="1">
      <alignment vertical="center" wrapText="1"/>
    </xf>
    <xf numFmtId="0" fontId="21" fillId="0" borderId="39"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43" xfId="0" applyFont="1" applyBorder="1" applyAlignment="1">
      <alignment vertical="center" wrapText="1"/>
    </xf>
    <xf numFmtId="0" fontId="21" fillId="0" borderId="47" xfId="0" applyFont="1" applyBorder="1" applyAlignment="1">
      <alignment vertical="center" wrapText="1"/>
    </xf>
    <xf numFmtId="0" fontId="14" fillId="7" borderId="57" xfId="0" applyFont="1" applyFill="1" applyBorder="1" applyAlignment="1">
      <alignment vertical="center" wrapText="1"/>
    </xf>
    <xf numFmtId="0" fontId="15" fillId="7" borderId="57" xfId="0" applyFont="1" applyFill="1" applyBorder="1" applyAlignment="1">
      <alignment vertical="center" wrapText="1"/>
    </xf>
    <xf numFmtId="0" fontId="15" fillId="7" borderId="57" xfId="0" applyFont="1" applyFill="1" applyBorder="1" applyAlignment="1">
      <alignment horizontal="center" vertical="center" wrapText="1"/>
    </xf>
    <xf numFmtId="0" fontId="15" fillId="0" borderId="57" xfId="0" applyFont="1" applyBorder="1" applyAlignment="1">
      <alignment vertical="center" wrapText="1"/>
    </xf>
    <xf numFmtId="0" fontId="15" fillId="0" borderId="57" xfId="0" applyFont="1" applyBorder="1" applyAlignment="1">
      <alignment horizontal="center" vertical="center" wrapText="1"/>
    </xf>
    <xf numFmtId="8" fontId="15" fillId="7" borderId="57" xfId="0" applyNumberFormat="1" applyFont="1" applyFill="1" applyBorder="1" applyAlignment="1">
      <alignment horizontal="center" vertical="center" wrapText="1"/>
    </xf>
    <xf numFmtId="0" fontId="15" fillId="0" borderId="57" xfId="0" applyFont="1" applyBorder="1" applyAlignment="1">
      <alignment vertical="center"/>
    </xf>
    <xf numFmtId="0" fontId="15" fillId="0" borderId="57" xfId="0" applyFont="1" applyBorder="1" applyAlignment="1">
      <alignment horizontal="justify" vertical="center"/>
    </xf>
    <xf numFmtId="0" fontId="14" fillId="5" borderId="16" xfId="0" applyFont="1" applyFill="1" applyBorder="1" applyAlignment="1">
      <alignment horizontal="center" vertical="center" wrapText="1" readingOrder="1"/>
    </xf>
    <xf numFmtId="0" fontId="15" fillId="5" borderId="1" xfId="0" applyFont="1" applyFill="1" applyBorder="1" applyAlignment="1">
      <alignment horizontal="left" vertical="center" wrapText="1" readingOrder="1"/>
    </xf>
    <xf numFmtId="0" fontId="15" fillId="5" borderId="15" xfId="0" applyFont="1" applyFill="1" applyBorder="1" applyAlignment="1">
      <alignment horizontal="center" vertical="center" wrapText="1" readingOrder="1"/>
    </xf>
    <xf numFmtId="0" fontId="6" fillId="0" borderId="2" xfId="0" applyFont="1" applyBorder="1" applyAlignment="1">
      <alignment horizontal="center" vertical="center"/>
    </xf>
    <xf numFmtId="0" fontId="15" fillId="5" borderId="1" xfId="0" applyFont="1" applyFill="1" applyBorder="1" applyAlignment="1">
      <alignment horizontal="center" vertical="center" wrapText="1" readingOrder="1"/>
    </xf>
    <xf numFmtId="0" fontId="15" fillId="5" borderId="131" xfId="0" applyFont="1" applyFill="1" applyBorder="1" applyAlignment="1">
      <alignment horizontal="left" vertical="center" wrapText="1" readingOrder="1"/>
    </xf>
    <xf numFmtId="0" fontId="15" fillId="5" borderId="132" xfId="0" applyFont="1" applyFill="1" applyBorder="1" applyAlignment="1">
      <alignment horizontal="center" vertical="center" wrapText="1" readingOrder="1"/>
    </xf>
    <xf numFmtId="0" fontId="6" fillId="0" borderId="133" xfId="0" applyFont="1" applyBorder="1" applyAlignment="1">
      <alignment horizontal="center" vertical="center"/>
    </xf>
    <xf numFmtId="0" fontId="15" fillId="5" borderId="138" xfId="0" applyFont="1" applyFill="1" applyBorder="1" applyAlignment="1">
      <alignment horizontal="center" vertical="center" wrapText="1" readingOrder="1"/>
    </xf>
    <xf numFmtId="0" fontId="15" fillId="5" borderId="138" xfId="0" applyFont="1" applyFill="1" applyBorder="1" applyAlignment="1">
      <alignment horizontal="left" vertical="center" wrapText="1" readingOrder="1"/>
    </xf>
    <xf numFmtId="0" fontId="15" fillId="5" borderId="139" xfId="0" applyFont="1" applyFill="1" applyBorder="1" applyAlignment="1">
      <alignment horizontal="center" vertical="center" wrapText="1" readingOrder="1"/>
    </xf>
    <xf numFmtId="0" fontId="6" fillId="0" borderId="140" xfId="0" applyFont="1" applyBorder="1" applyAlignment="1">
      <alignment horizontal="center" vertical="center"/>
    </xf>
    <xf numFmtId="0" fontId="3" fillId="5" borderId="144" xfId="0" applyFont="1" applyFill="1" applyBorder="1" applyAlignment="1">
      <alignment horizontal="center" vertical="center" wrapText="1" readingOrder="1"/>
    </xf>
    <xf numFmtId="0" fontId="14" fillId="4" borderId="16" xfId="0" applyFont="1" applyFill="1" applyBorder="1" applyAlignment="1">
      <alignment horizontal="center" vertical="center" wrapText="1" readingOrder="1"/>
    </xf>
    <xf numFmtId="0" fontId="35" fillId="5" borderId="144" xfId="0" applyFont="1" applyFill="1" applyBorder="1" applyAlignment="1">
      <alignment horizontal="left" vertical="center" wrapText="1" readingOrder="1"/>
    </xf>
    <xf numFmtId="0" fontId="15" fillId="5" borderId="32" xfId="0" applyFont="1" applyFill="1" applyBorder="1" applyAlignment="1">
      <alignment horizontal="center" vertical="center" wrapText="1" readingOrder="1"/>
    </xf>
    <xf numFmtId="0" fontId="35" fillId="5" borderId="144" xfId="0" applyFont="1" applyFill="1" applyBorder="1" applyAlignment="1">
      <alignment horizontal="center" vertical="center" wrapText="1" readingOrder="1"/>
    </xf>
    <xf numFmtId="0" fontId="35" fillId="5" borderId="35" xfId="0" applyFont="1" applyFill="1" applyBorder="1" applyAlignment="1">
      <alignment horizontal="left" vertical="center" wrapText="1" readingOrder="1"/>
    </xf>
    <xf numFmtId="0" fontId="15" fillId="5" borderId="35" xfId="0" applyFont="1" applyFill="1" applyBorder="1" applyAlignment="1">
      <alignment horizontal="center" vertical="center" wrapText="1" readingOrder="1"/>
    </xf>
    <xf numFmtId="0" fontId="35" fillId="5" borderId="35" xfId="0" applyFont="1" applyFill="1" applyBorder="1" applyAlignment="1">
      <alignment horizontal="center" vertical="center" wrapText="1" readingOrder="1"/>
    </xf>
    <xf numFmtId="0" fontId="35" fillId="5" borderId="151" xfId="0" applyFont="1" applyFill="1" applyBorder="1" applyAlignment="1">
      <alignment horizontal="left" vertical="center" wrapText="1" readingOrder="1"/>
    </xf>
    <xf numFmtId="0" fontId="15" fillId="5" borderId="151" xfId="0" applyFont="1" applyFill="1" applyBorder="1" applyAlignment="1">
      <alignment horizontal="center" vertical="center" wrapText="1" readingOrder="1"/>
    </xf>
    <xf numFmtId="0" fontId="35" fillId="5" borderId="151" xfId="0" applyFont="1" applyFill="1" applyBorder="1" applyAlignment="1">
      <alignment horizontal="center" vertical="center" wrapText="1" readingOrder="1"/>
    </xf>
    <xf numFmtId="0" fontId="15" fillId="5" borderId="0" xfId="0" applyFont="1" applyFill="1" applyAlignment="1">
      <alignment horizontal="center" vertical="center" wrapText="1" readingOrder="1"/>
    </xf>
    <xf numFmtId="0" fontId="15" fillId="5" borderId="118" xfId="0" applyFont="1" applyFill="1" applyBorder="1" applyAlignment="1">
      <alignment horizontal="center" vertical="center" wrapText="1" readingOrder="1"/>
    </xf>
    <xf numFmtId="0" fontId="15" fillId="5" borderId="144" xfId="0" applyFont="1" applyFill="1" applyBorder="1" applyAlignment="1">
      <alignment horizontal="center" vertical="center" wrapText="1" readingOrder="1"/>
    </xf>
    <xf numFmtId="0" fontId="20" fillId="0" borderId="0" xfId="0" applyFont="1"/>
    <xf numFmtId="0" fontId="23" fillId="0" borderId="42" xfId="0" applyFont="1" applyBorder="1" applyAlignment="1">
      <alignment horizontal="center" vertical="center" wrapText="1"/>
    </xf>
    <xf numFmtId="8" fontId="30" fillId="6" borderId="17" xfId="0" applyNumberFormat="1" applyFont="1" applyFill="1" applyBorder="1" applyAlignment="1">
      <alignment horizontal="center" vertical="center" wrapText="1"/>
    </xf>
    <xf numFmtId="0" fontId="23" fillId="0" borderId="17" xfId="0" applyFont="1" applyBorder="1" applyAlignment="1">
      <alignment horizontal="center" vertical="center" wrapText="1"/>
    </xf>
    <xf numFmtId="0" fontId="18" fillId="7" borderId="22" xfId="0" applyFont="1" applyFill="1" applyBorder="1" applyAlignment="1">
      <alignment horizontal="center" vertical="center" wrapText="1"/>
    </xf>
    <xf numFmtId="0" fontId="23" fillId="0" borderId="17" xfId="0" applyFont="1" applyBorder="1" applyAlignment="1">
      <alignment horizontal="left" vertical="center" wrapText="1"/>
    </xf>
    <xf numFmtId="0" fontId="7" fillId="5" borderId="153" xfId="0" applyFont="1" applyFill="1" applyBorder="1" applyAlignment="1">
      <alignment horizontal="center" vertical="center" wrapText="1" readingOrder="1"/>
    </xf>
    <xf numFmtId="0" fontId="0" fillId="0" borderId="57" xfId="0" applyBorder="1" applyAlignment="1">
      <alignment horizontal="center" vertical="center"/>
    </xf>
    <xf numFmtId="0" fontId="36" fillId="0" borderId="57" xfId="0" applyFont="1" applyBorder="1" applyAlignment="1">
      <alignment horizontal="center" vertical="center"/>
    </xf>
    <xf numFmtId="0" fontId="36" fillId="0" borderId="57" xfId="0" applyFont="1" applyBorder="1" applyAlignment="1">
      <alignment horizontal="center" vertical="center" wrapText="1"/>
    </xf>
    <xf numFmtId="0" fontId="37" fillId="0" borderId="57" xfId="0" applyFont="1" applyBorder="1" applyAlignment="1">
      <alignment horizontal="left" vertical="center" wrapText="1"/>
    </xf>
    <xf numFmtId="0" fontId="37" fillId="0" borderId="57" xfId="0" applyFont="1" applyBorder="1" applyAlignment="1">
      <alignment horizontal="center" vertical="center" wrapText="1"/>
    </xf>
    <xf numFmtId="4" fontId="37" fillId="0" borderId="57" xfId="1" applyNumberFormat="1" applyFont="1" applyBorder="1" applyAlignment="1">
      <alignment horizontal="center" vertical="center" wrapText="1"/>
    </xf>
    <xf numFmtId="4" fontId="37" fillId="0" borderId="57" xfId="0" applyNumberFormat="1" applyFont="1" applyBorder="1" applyAlignment="1">
      <alignment horizontal="center" vertical="center" wrapText="1"/>
    </xf>
    <xf numFmtId="0" fontId="20" fillId="0" borderId="58" xfId="0" applyFont="1" applyBorder="1"/>
    <xf numFmtId="0" fontId="36" fillId="0" borderId="57" xfId="0" applyFont="1" applyBorder="1" applyAlignment="1">
      <alignment horizontal="left" vertical="center" wrapText="1"/>
    </xf>
    <xf numFmtId="0" fontId="20" fillId="0" borderId="57" xfId="0" applyFont="1" applyBorder="1" applyAlignment="1">
      <alignment horizontal="left"/>
    </xf>
    <xf numFmtId="0" fontId="14" fillId="0" borderId="57" xfId="0" applyFont="1" applyBorder="1" applyAlignment="1">
      <alignment horizontal="left" vertical="center" wrapText="1"/>
    </xf>
    <xf numFmtId="0" fontId="20" fillId="0" borderId="57" xfId="0" applyFont="1" applyBorder="1" applyAlignment="1">
      <alignment horizontal="left" vertical="center" wrapText="1"/>
    </xf>
    <xf numFmtId="0" fontId="20" fillId="0" borderId="57" xfId="0" applyFont="1" applyBorder="1" applyAlignment="1">
      <alignment horizontal="center" vertical="center" wrapText="1"/>
    </xf>
    <xf numFmtId="0" fontId="6" fillId="0" borderId="91" xfId="0" applyFont="1" applyBorder="1" applyAlignment="1">
      <alignment horizontal="left" vertical="center" wrapText="1"/>
    </xf>
    <xf numFmtId="4" fontId="6" fillId="0" borderId="57" xfId="0" applyNumberFormat="1" applyFont="1" applyBorder="1" applyAlignment="1">
      <alignment horizontal="center" vertical="center" wrapText="1"/>
    </xf>
    <xf numFmtId="43" fontId="6" fillId="0" borderId="57" xfId="1" applyFont="1" applyFill="1" applyBorder="1" applyAlignment="1">
      <alignment horizontal="center" vertical="center"/>
    </xf>
    <xf numFmtId="43" fontId="20" fillId="0" borderId="57" xfId="1" applyFont="1" applyBorder="1" applyAlignment="1">
      <alignment horizontal="center" vertical="center"/>
    </xf>
    <xf numFmtId="4" fontId="6" fillId="0" borderId="57" xfId="0" applyNumberFormat="1" applyFont="1" applyBorder="1" applyAlignment="1">
      <alignment horizontal="center" vertical="center"/>
    </xf>
    <xf numFmtId="8" fontId="6" fillId="0" borderId="57" xfId="0" applyNumberFormat="1" applyFont="1" applyBorder="1" applyAlignment="1">
      <alignment horizontal="center" vertical="center"/>
    </xf>
    <xf numFmtId="0" fontId="36" fillId="0" borderId="67" xfId="0" applyFont="1" applyBorder="1" applyAlignment="1">
      <alignment horizontal="center" vertical="center"/>
    </xf>
    <xf numFmtId="0" fontId="36" fillId="0" borderId="68" xfId="0" applyFont="1" applyBorder="1" applyAlignment="1">
      <alignment horizontal="center" vertical="center"/>
    </xf>
    <xf numFmtId="0" fontId="36" fillId="0" borderId="68" xfId="0" applyFont="1" applyBorder="1" applyAlignment="1">
      <alignment horizontal="center" vertical="center" wrapText="1"/>
    </xf>
    <xf numFmtId="0" fontId="20" fillId="0" borderId="68" xfId="0" applyFont="1" applyBorder="1" applyAlignment="1">
      <alignment horizontal="center" vertical="center" wrapText="1"/>
    </xf>
    <xf numFmtId="0" fontId="20" fillId="0" borderId="69" xfId="0" applyFont="1" applyBorder="1" applyAlignment="1">
      <alignment horizontal="center" vertical="center" wrapText="1"/>
    </xf>
    <xf numFmtId="0" fontId="20" fillId="0" borderId="70" xfId="0" applyFont="1" applyBorder="1" applyAlignment="1">
      <alignment horizontal="center" vertical="center" wrapText="1"/>
    </xf>
    <xf numFmtId="165" fontId="37" fillId="0" borderId="73" xfId="0" applyNumberFormat="1" applyFont="1" applyBorder="1" applyAlignment="1">
      <alignment horizontal="left" vertical="center"/>
    </xf>
    <xf numFmtId="165" fontId="37" fillId="0" borderId="57" xfId="0" applyNumberFormat="1" applyFont="1" applyBorder="1" applyAlignment="1">
      <alignment horizontal="left" vertical="center"/>
    </xf>
    <xf numFmtId="165" fontId="37" fillId="0" borderId="69" xfId="0" applyNumberFormat="1" applyFont="1" applyBorder="1" applyAlignment="1">
      <alignment horizontal="left" vertical="center"/>
    </xf>
    <xf numFmtId="165" fontId="37" fillId="0" borderId="80" xfId="0" applyNumberFormat="1" applyFont="1" applyBorder="1" applyAlignment="1">
      <alignment horizontal="left" vertical="center"/>
    </xf>
    <xf numFmtId="0" fontId="20" fillId="0" borderId="81" xfId="0" applyFont="1" applyBorder="1" applyAlignment="1">
      <alignment vertical="center"/>
    </xf>
    <xf numFmtId="166" fontId="37" fillId="0" borderId="73" xfId="0" applyNumberFormat="1" applyFont="1" applyBorder="1" applyAlignment="1">
      <alignment horizontal="center" vertical="center"/>
    </xf>
    <xf numFmtId="166" fontId="37" fillId="0" borderId="57" xfId="0" applyNumberFormat="1" applyFont="1" applyBorder="1" applyAlignment="1">
      <alignment horizontal="center" vertical="center"/>
    </xf>
    <xf numFmtId="166" fontId="37" fillId="0" borderId="69" xfId="0" applyNumberFormat="1" applyFont="1" applyBorder="1" applyAlignment="1">
      <alignment horizontal="center" vertical="center"/>
    </xf>
    <xf numFmtId="166" fontId="37" fillId="0" borderId="80" xfId="0" applyNumberFormat="1" applyFont="1" applyBorder="1" applyAlignment="1">
      <alignment horizontal="center" vertical="center"/>
    </xf>
    <xf numFmtId="0" fontId="20" fillId="0" borderId="154" xfId="0" applyFont="1" applyBorder="1" applyAlignment="1">
      <alignment vertical="center"/>
    </xf>
    <xf numFmtId="10" fontId="6" fillId="6" borderId="82" xfId="1" applyNumberFormat="1" applyFont="1" applyFill="1" applyBorder="1"/>
    <xf numFmtId="0" fontId="27" fillId="5" borderId="2" xfId="0" applyFont="1" applyFill="1" applyBorder="1" applyAlignment="1">
      <alignment horizontal="center" vertical="center" wrapText="1" readingOrder="1"/>
    </xf>
    <xf numFmtId="0" fontId="28" fillId="0" borderId="17" xfId="0" applyFont="1" applyBorder="1" applyAlignment="1">
      <alignment horizontal="center" vertical="center" wrapText="1"/>
    </xf>
    <xf numFmtId="0" fontId="21" fillId="0" borderId="17" xfId="0" applyFont="1" applyBorder="1" applyAlignment="1">
      <alignment vertical="center" wrapText="1"/>
    </xf>
    <xf numFmtId="0" fontId="21" fillId="0" borderId="17" xfId="0" applyFont="1" applyBorder="1" applyAlignment="1">
      <alignment horizontal="center" vertical="center" wrapText="1"/>
    </xf>
    <xf numFmtId="0" fontId="29" fillId="0" borderId="11" xfId="0" applyFont="1" applyBorder="1" applyAlignment="1">
      <alignment horizontal="center" vertical="center"/>
    </xf>
    <xf numFmtId="0" fontId="14" fillId="7" borderId="57" xfId="0" applyFont="1" applyFill="1" applyBorder="1" applyAlignment="1">
      <alignment horizontal="center" vertical="center" wrapText="1"/>
    </xf>
    <xf numFmtId="0" fontId="20" fillId="0" borderId="0" xfId="0" applyFont="1" applyAlignment="1">
      <alignment horizontal="center"/>
    </xf>
    <xf numFmtId="0" fontId="14" fillId="14" borderId="57" xfId="0" applyFont="1" applyFill="1" applyBorder="1" applyAlignment="1">
      <alignment horizontal="center" vertical="center" wrapText="1"/>
    </xf>
    <xf numFmtId="8" fontId="15" fillId="14" borderId="57" xfId="0" applyNumberFormat="1" applyFont="1" applyFill="1" applyBorder="1" applyAlignment="1">
      <alignment horizontal="center" vertical="center" wrapText="1"/>
    </xf>
    <xf numFmtId="0" fontId="15" fillId="14" borderId="57" xfId="0" applyFont="1" applyFill="1" applyBorder="1" applyAlignment="1">
      <alignment horizontal="center" vertical="center" wrapText="1"/>
    </xf>
    <xf numFmtId="0" fontId="24" fillId="0" borderId="5" xfId="0" applyFont="1" applyBorder="1"/>
    <xf numFmtId="0" fontId="20" fillId="0" borderId="4" xfId="0" applyFont="1" applyBorder="1"/>
    <xf numFmtId="0" fontId="20" fillId="0" borderId="5" xfId="0" applyFont="1" applyBorder="1"/>
    <xf numFmtId="0" fontId="20" fillId="0" borderId="160" xfId="0" applyFont="1" applyBorder="1"/>
    <xf numFmtId="0" fontId="20" fillId="0" borderId="161" xfId="0" applyFont="1" applyBorder="1"/>
    <xf numFmtId="0" fontId="2" fillId="5" borderId="164" xfId="0" applyFont="1" applyFill="1" applyBorder="1" applyAlignment="1">
      <alignment horizontal="center" vertical="center" wrapText="1" readingOrder="1"/>
    </xf>
    <xf numFmtId="0" fontId="7" fillId="5" borderId="165" xfId="0" applyFont="1" applyFill="1" applyBorder="1" applyAlignment="1">
      <alignment horizontal="center" vertical="center" wrapText="1" readingOrder="1"/>
    </xf>
    <xf numFmtId="0" fontId="0" fillId="0" borderId="109" xfId="0" applyBorder="1" applyAlignment="1">
      <alignment horizontal="center" vertical="center"/>
    </xf>
    <xf numFmtId="0" fontId="3" fillId="5" borderId="150" xfId="0" applyFont="1" applyFill="1" applyBorder="1" applyAlignment="1">
      <alignment horizontal="center" vertical="center" wrapText="1" readingOrder="1"/>
    </xf>
    <xf numFmtId="0" fontId="7" fillId="5" borderId="167" xfId="0" applyFont="1" applyFill="1" applyBorder="1" applyAlignment="1">
      <alignment horizontal="center" vertical="center" wrapText="1" readingOrder="1"/>
    </xf>
    <xf numFmtId="0" fontId="0" fillId="0" borderId="115" xfId="0" applyBorder="1" applyAlignment="1">
      <alignment horizontal="center" vertical="center"/>
    </xf>
    <xf numFmtId="0" fontId="1" fillId="0" borderId="160" xfId="0" applyFont="1" applyBorder="1"/>
    <xf numFmtId="0" fontId="1" fillId="0" borderId="161" xfId="0" applyFont="1" applyBorder="1"/>
    <xf numFmtId="0" fontId="20" fillId="0" borderId="57" xfId="0" applyFont="1" applyBorder="1" applyAlignment="1">
      <alignment horizontal="left" vertical="center"/>
    </xf>
    <xf numFmtId="0" fontId="20" fillId="0" borderId="81" xfId="0" applyFont="1" applyBorder="1" applyAlignment="1">
      <alignment horizontal="center" vertical="center" wrapText="1"/>
    </xf>
    <xf numFmtId="0" fontId="20" fillId="0" borderId="82" xfId="0" applyFont="1" applyBorder="1" applyAlignment="1">
      <alignment horizontal="center" vertical="center" wrapText="1"/>
    </xf>
    <xf numFmtId="165" fontId="6" fillId="0" borderId="157" xfId="0" applyNumberFormat="1" applyFont="1" applyBorder="1" applyAlignment="1">
      <alignment vertical="center" wrapText="1"/>
    </xf>
    <xf numFmtId="4" fontId="6" fillId="0" borderId="2" xfId="0" applyNumberFormat="1" applyFont="1" applyBorder="1" applyAlignment="1">
      <alignment horizontal="center" vertical="center"/>
    </xf>
    <xf numFmtId="165" fontId="6" fillId="0" borderId="158" xfId="0" applyNumberFormat="1" applyFont="1" applyBorder="1" applyAlignment="1">
      <alignment vertical="center" wrapText="1"/>
    </xf>
    <xf numFmtId="4" fontId="6" fillId="0" borderId="140" xfId="0" applyNumberFormat="1" applyFont="1" applyBorder="1" applyAlignment="1">
      <alignment horizontal="center" vertical="center"/>
    </xf>
    <xf numFmtId="0" fontId="35" fillId="8" borderId="2" xfId="0" applyFont="1" applyFill="1" applyBorder="1" applyAlignment="1">
      <alignment horizontal="left" vertical="center" wrapText="1" readingOrder="1"/>
    </xf>
    <xf numFmtId="0" fontId="35" fillId="8" borderId="2" xfId="0" applyFont="1" applyFill="1" applyBorder="1" applyAlignment="1">
      <alignment horizontal="center" vertical="center" wrapText="1" readingOrder="1"/>
    </xf>
    <xf numFmtId="0" fontId="16" fillId="5" borderId="3" xfId="0" applyFont="1" applyFill="1" applyBorder="1" applyAlignment="1">
      <alignment horizontal="center" vertical="center" wrapText="1" readingOrder="1"/>
    </xf>
    <xf numFmtId="0" fontId="35" fillId="8" borderId="57" xfId="0" applyFont="1" applyFill="1" applyBorder="1" applyAlignment="1">
      <alignment vertical="center" wrapText="1" readingOrder="1"/>
    </xf>
    <xf numFmtId="0" fontId="35" fillId="8" borderId="57" xfId="0" applyFont="1" applyFill="1" applyBorder="1" applyAlignment="1">
      <alignment horizontal="center" vertical="center" wrapText="1" readingOrder="1"/>
    </xf>
    <xf numFmtId="8" fontId="15" fillId="8" borderId="57" xfId="0" applyNumberFormat="1" applyFont="1" applyFill="1" applyBorder="1" applyAlignment="1">
      <alignment horizontal="center" vertical="center" wrapText="1" readingOrder="1"/>
    </xf>
    <xf numFmtId="0" fontId="35" fillId="8" borderId="57" xfId="0" applyFont="1" applyFill="1" applyBorder="1" applyAlignment="1">
      <alignment horizontal="left" vertical="center" wrapText="1" readingOrder="1"/>
    </xf>
    <xf numFmtId="0" fontId="16" fillId="5" borderId="176" xfId="0" applyFont="1" applyFill="1" applyBorder="1" applyAlignment="1">
      <alignment horizontal="center" vertical="center" wrapText="1" readingOrder="1"/>
    </xf>
    <xf numFmtId="0" fontId="16" fillId="5" borderId="177" xfId="0" applyFont="1" applyFill="1" applyBorder="1" applyAlignment="1">
      <alignment horizontal="center" vertical="center" wrapText="1" readingOrder="1"/>
    </xf>
    <xf numFmtId="0" fontId="35" fillId="8" borderId="169" xfId="0" applyFont="1" applyFill="1" applyBorder="1" applyAlignment="1">
      <alignment horizontal="center" vertical="center" wrapText="1" readingOrder="1"/>
    </xf>
    <xf numFmtId="0" fontId="35" fillId="8" borderId="3" xfId="0" applyFont="1" applyFill="1" applyBorder="1" applyAlignment="1">
      <alignment horizontal="center" vertical="center" wrapText="1" readingOrder="1"/>
    </xf>
    <xf numFmtId="0" fontId="0" fillId="0" borderId="0" xfId="0" applyAlignment="1">
      <alignment horizontal="left" vertical="center" wrapText="1"/>
    </xf>
    <xf numFmtId="0" fontId="35" fillId="8" borderId="68" xfId="0" applyFont="1" applyFill="1" applyBorder="1" applyAlignment="1">
      <alignment horizontal="center" vertical="center" wrapText="1" readingOrder="1"/>
    </xf>
    <xf numFmtId="0" fontId="35" fillId="8" borderId="0" xfId="0" applyFont="1" applyFill="1" applyAlignment="1">
      <alignment horizontal="center" vertical="center" wrapText="1" readingOrder="1"/>
    </xf>
    <xf numFmtId="0" fontId="35" fillId="8" borderId="0" xfId="0" applyFont="1" applyFill="1" applyAlignment="1">
      <alignment horizontal="left" vertical="center" wrapText="1" readingOrder="1"/>
    </xf>
    <xf numFmtId="8" fontId="15" fillId="8" borderId="0" xfId="0" applyNumberFormat="1" applyFont="1" applyFill="1" applyAlignment="1">
      <alignment horizontal="center" vertical="center" wrapText="1" readingOrder="1"/>
    </xf>
    <xf numFmtId="2" fontId="6" fillId="8" borderId="0" xfId="0" applyNumberFormat="1" applyFont="1" applyFill="1" applyAlignment="1">
      <alignment horizontal="center" vertical="center"/>
    </xf>
    <xf numFmtId="0" fontId="35" fillId="8" borderId="83" xfId="0" applyFont="1" applyFill="1" applyBorder="1" applyAlignment="1">
      <alignment horizontal="center" vertical="center" wrapText="1" readingOrder="1"/>
    </xf>
    <xf numFmtId="0" fontId="15" fillId="0" borderId="57" xfId="0" applyFont="1" applyBorder="1" applyAlignment="1">
      <alignment horizontal="center" vertical="center"/>
    </xf>
    <xf numFmtId="0" fontId="15" fillId="0" borderId="57" xfId="0" applyFont="1" applyBorder="1" applyAlignment="1">
      <alignment horizontal="justify" vertical="center" wrapText="1"/>
    </xf>
    <xf numFmtId="0" fontId="6" fillId="0" borderId="57" xfId="0" applyFont="1" applyBorder="1" applyAlignment="1">
      <alignment horizontal="center" vertical="center" wrapText="1"/>
    </xf>
    <xf numFmtId="0" fontId="15" fillId="0" borderId="68" xfId="0" applyFont="1" applyBorder="1" applyAlignment="1">
      <alignment horizontal="center" vertical="center"/>
    </xf>
    <xf numFmtId="0" fontId="15" fillId="0" borderId="68" xfId="0" applyFont="1" applyBorder="1" applyAlignment="1">
      <alignment horizontal="justify" vertical="center" wrapText="1"/>
    </xf>
    <xf numFmtId="0" fontId="15" fillId="0" borderId="68" xfId="0" applyFont="1" applyBorder="1" applyAlignment="1">
      <alignment horizontal="center" vertical="center" wrapText="1"/>
    </xf>
    <xf numFmtId="0" fontId="6" fillId="0" borderId="68" xfId="0" applyFont="1" applyBorder="1" applyAlignment="1">
      <alignment horizontal="center" vertical="center" wrapText="1"/>
    </xf>
    <xf numFmtId="0" fontId="0" fillId="15" borderId="178" xfId="0" applyFill="1" applyBorder="1" applyAlignment="1">
      <alignment horizontal="center" vertical="center" wrapText="1"/>
    </xf>
    <xf numFmtId="0" fontId="0" fillId="15" borderId="179" xfId="0" applyFill="1" applyBorder="1" applyAlignment="1">
      <alignment horizontal="center" vertical="center" wrapText="1"/>
    </xf>
    <xf numFmtId="0" fontId="0" fillId="15" borderId="180" xfId="0" applyFill="1" applyBorder="1" applyAlignment="1">
      <alignment horizontal="center" vertical="center" wrapText="1"/>
    </xf>
    <xf numFmtId="0" fontId="40" fillId="16" borderId="0" xfId="0" applyFont="1" applyFill="1" applyAlignment="1">
      <alignment vertical="center" wrapText="1"/>
    </xf>
    <xf numFmtId="0" fontId="0" fillId="16" borderId="0" xfId="0" applyFill="1" applyAlignment="1">
      <alignment vertical="center" wrapText="1"/>
    </xf>
    <xf numFmtId="0" fontId="0" fillId="18" borderId="0" xfId="0" applyFill="1" applyAlignment="1">
      <alignment vertical="center" wrapText="1"/>
    </xf>
    <xf numFmtId="0" fontId="40" fillId="18" borderId="0" xfId="0" applyFont="1" applyFill="1" applyAlignment="1">
      <alignment vertical="center" wrapText="1"/>
    </xf>
    <xf numFmtId="0" fontId="40" fillId="17" borderId="0" xfId="0" applyFont="1" applyFill="1" applyAlignment="1">
      <alignment vertical="center" wrapText="1"/>
    </xf>
    <xf numFmtId="164" fontId="40" fillId="17" borderId="0" xfId="0" applyNumberFormat="1" applyFont="1" applyFill="1" applyAlignment="1">
      <alignment vertical="center" wrapText="1"/>
    </xf>
    <xf numFmtId="0" fontId="0" fillId="17" borderId="0" xfId="0" applyFill="1" applyAlignment="1">
      <alignment vertical="center" wrapText="1"/>
    </xf>
    <xf numFmtId="0" fontId="1" fillId="11" borderId="89" xfId="0" applyFont="1" applyFill="1" applyBorder="1" applyAlignment="1">
      <alignment horizontal="left"/>
    </xf>
    <xf numFmtId="0" fontId="1" fillId="11" borderId="93" xfId="0" applyFont="1" applyFill="1" applyBorder="1" applyAlignment="1">
      <alignment horizontal="left"/>
    </xf>
    <xf numFmtId="0" fontId="1" fillId="11" borderId="96" xfId="0" applyFont="1" applyFill="1" applyBorder="1" applyAlignment="1">
      <alignment horizontal="left"/>
    </xf>
    <xf numFmtId="0" fontId="1" fillId="13" borderId="108" xfId="0" applyFont="1" applyFill="1" applyBorder="1" applyAlignment="1">
      <alignment horizontal="center"/>
    </xf>
    <xf numFmtId="0" fontId="1" fillId="13" borderId="109" xfId="0" applyFont="1" applyFill="1" applyBorder="1" applyAlignment="1">
      <alignment horizontal="center"/>
    </xf>
    <xf numFmtId="0" fontId="1" fillId="13" borderId="59" xfId="0" applyFont="1" applyFill="1" applyBorder="1" applyAlignment="1">
      <alignment horizontal="center"/>
    </xf>
    <xf numFmtId="0" fontId="1" fillId="13" borderId="110" xfId="0" applyFont="1" applyFill="1" applyBorder="1" applyAlignment="1">
      <alignment horizontal="center"/>
    </xf>
    <xf numFmtId="0" fontId="1" fillId="13" borderId="111" xfId="0" applyFont="1" applyFill="1" applyBorder="1" applyAlignment="1">
      <alignment horizontal="center"/>
    </xf>
    <xf numFmtId="0" fontId="1" fillId="13" borderId="112" xfId="0" applyFont="1" applyFill="1" applyBorder="1" applyAlignment="1">
      <alignment horizontal="center"/>
    </xf>
    <xf numFmtId="0" fontId="1" fillId="0" borderId="113" xfId="0" applyFont="1" applyBorder="1" applyAlignment="1">
      <alignment horizontal="center"/>
    </xf>
    <xf numFmtId="0" fontId="1" fillId="0" borderId="57" xfId="0" applyFont="1" applyBorder="1" applyAlignment="1">
      <alignment horizontal="left"/>
    </xf>
    <xf numFmtId="0" fontId="1" fillId="0" borderId="108" xfId="0" applyFont="1" applyBorder="1" applyAlignment="1">
      <alignment horizontal="center"/>
    </xf>
    <xf numFmtId="0" fontId="1" fillId="0" borderId="109" xfId="0" applyFont="1" applyBorder="1" applyAlignment="1">
      <alignment horizontal="left"/>
    </xf>
    <xf numFmtId="0" fontId="1" fillId="13" borderId="19" xfId="0" applyFont="1" applyFill="1" applyBorder="1" applyAlignment="1">
      <alignment horizontal="center" vertical="center" wrapText="1"/>
    </xf>
    <xf numFmtId="0" fontId="1" fillId="13" borderId="17" xfId="0" applyFont="1" applyFill="1" applyBorder="1" applyAlignment="1">
      <alignment horizontal="center" vertical="center" wrapText="1"/>
    </xf>
    <xf numFmtId="0" fontId="1" fillId="13" borderId="18" xfId="0" applyFont="1" applyFill="1" applyBorder="1" applyAlignment="1">
      <alignment horizontal="center" vertical="center" wrapText="1"/>
    </xf>
    <xf numFmtId="10" fontId="1" fillId="11" borderId="122" xfId="2" applyNumberFormat="1" applyFont="1" applyFill="1" applyBorder="1" applyAlignment="1">
      <alignment horizontal="center"/>
    </xf>
    <xf numFmtId="0" fontId="7" fillId="0" borderId="100" xfId="3" applyFont="1" applyBorder="1"/>
    <xf numFmtId="0" fontId="7" fillId="0" borderId="0" xfId="3" applyFont="1"/>
    <xf numFmtId="0" fontId="7" fillId="0" borderId="20" xfId="3" applyFont="1" applyBorder="1"/>
    <xf numFmtId="0" fontId="1" fillId="0" borderId="0" xfId="0" applyFont="1"/>
    <xf numFmtId="0" fontId="7" fillId="0" borderId="0" xfId="3" applyFont="1" applyAlignment="1">
      <alignment horizontal="left" wrapText="1"/>
    </xf>
    <xf numFmtId="0" fontId="7" fillId="0" borderId="0" xfId="3" applyFont="1" applyAlignment="1">
      <alignment horizontal="justify"/>
    </xf>
    <xf numFmtId="0" fontId="7" fillId="0" borderId="100" xfId="3" applyFont="1" applyBorder="1" applyAlignment="1">
      <alignment horizontal="left"/>
    </xf>
    <xf numFmtId="0" fontId="7" fillId="0" borderId="0" xfId="3" applyFont="1" applyAlignment="1">
      <alignment horizontal="left"/>
    </xf>
    <xf numFmtId="0" fontId="7" fillId="0" borderId="100" xfId="3" applyFont="1" applyBorder="1" applyAlignment="1">
      <alignment horizontal="justify"/>
    </xf>
    <xf numFmtId="10" fontId="7" fillId="0" borderId="106" xfId="4" applyNumberFormat="1" applyFont="1" applyBorder="1" applyAlignment="1">
      <alignment horizontal="center" vertical="center" wrapText="1"/>
    </xf>
    <xf numFmtId="10" fontId="7" fillId="0" borderId="29" xfId="4" applyNumberFormat="1" applyFont="1" applyBorder="1" applyAlignment="1">
      <alignment horizontal="center" vertical="center" wrapText="1"/>
    </xf>
    <xf numFmtId="0" fontId="7" fillId="0" borderId="100" xfId="4" applyFont="1" applyBorder="1" applyAlignment="1">
      <alignment vertical="top" wrapText="1"/>
    </xf>
    <xf numFmtId="0" fontId="7" fillId="0" borderId="0" xfId="4" applyFont="1" applyAlignment="1">
      <alignment vertical="top" wrapText="1"/>
    </xf>
    <xf numFmtId="10" fontId="7" fillId="0" borderId="0" xfId="4" applyNumberFormat="1" applyFont="1" applyAlignment="1">
      <alignment horizontal="center" vertical="center" wrapText="1"/>
    </xf>
    <xf numFmtId="0" fontId="42" fillId="0" borderId="170" xfId="0" applyFont="1" applyBorder="1" applyAlignment="1">
      <alignment horizontal="center" vertical="center"/>
    </xf>
    <xf numFmtId="0" fontId="42" fillId="0" borderId="23" xfId="0" applyFont="1" applyBorder="1" applyAlignment="1">
      <alignment vertical="center"/>
    </xf>
    <xf numFmtId="0" fontId="42" fillId="0" borderId="23" xfId="0" applyFont="1" applyBorder="1" applyAlignment="1">
      <alignment vertical="center" wrapText="1"/>
    </xf>
    <xf numFmtId="0" fontId="42" fillId="0" borderId="172" xfId="0" applyFont="1" applyBorder="1" applyAlignment="1">
      <alignment horizontal="center" vertical="center"/>
    </xf>
    <xf numFmtId="0" fontId="42" fillId="0" borderId="29" xfId="0" applyFont="1" applyBorder="1" applyAlignment="1">
      <alignment vertical="center" wrapText="1"/>
    </xf>
    <xf numFmtId="0" fontId="0" fillId="0" borderId="0" xfId="0" applyAlignment="1">
      <alignment vertical="center"/>
    </xf>
    <xf numFmtId="0" fontId="0" fillId="0" borderId="0" xfId="0" applyAlignment="1">
      <alignment horizontal="left" vertical="center"/>
    </xf>
    <xf numFmtId="0" fontId="46" fillId="0" borderId="0" xfId="0" applyFont="1" applyAlignment="1">
      <alignment horizontal="center" vertical="center"/>
    </xf>
    <xf numFmtId="44" fontId="6" fillId="0" borderId="57" xfId="5" applyFont="1" applyBorder="1" applyAlignment="1">
      <alignment vertical="center" wrapText="1"/>
    </xf>
    <xf numFmtId="44" fontId="6" fillId="0" borderId="68" xfId="5" applyFont="1" applyBorder="1" applyAlignment="1">
      <alignment vertical="center" wrapText="1"/>
    </xf>
    <xf numFmtId="0" fontId="0" fillId="12" borderId="40" xfId="0" applyFill="1" applyBorder="1" applyAlignment="1">
      <alignment horizontal="left" vertical="center"/>
    </xf>
    <xf numFmtId="0" fontId="47" fillId="0" borderId="41" xfId="0" applyFont="1" applyBorder="1" applyAlignment="1">
      <alignment horizontal="center" vertical="center"/>
    </xf>
    <xf numFmtId="0" fontId="47" fillId="0" borderId="0" xfId="0" applyFont="1" applyAlignment="1">
      <alignment horizontal="center" vertical="center"/>
    </xf>
    <xf numFmtId="0" fontId="47" fillId="0" borderId="21" xfId="0" applyFont="1" applyBorder="1" applyAlignment="1">
      <alignment horizontal="center" vertical="center"/>
    </xf>
    <xf numFmtId="44" fontId="1" fillId="16" borderId="0" xfId="5" applyFont="1" applyFill="1" applyAlignment="1">
      <alignment vertical="center" wrapText="1"/>
    </xf>
    <xf numFmtId="43" fontId="15" fillId="8" borderId="57" xfId="1" applyFont="1" applyFill="1" applyBorder="1" applyAlignment="1">
      <alignment horizontal="center" vertical="center" wrapText="1" readingOrder="1"/>
    </xf>
    <xf numFmtId="43" fontId="15" fillId="8" borderId="68" xfId="1" applyFont="1" applyFill="1" applyBorder="1" applyAlignment="1">
      <alignment horizontal="center" vertical="center" wrapText="1" readingOrder="1"/>
    </xf>
    <xf numFmtId="44" fontId="6" fillId="6" borderId="2" xfId="5" applyFont="1" applyFill="1" applyBorder="1" applyAlignment="1">
      <alignment horizontal="center" vertical="center"/>
    </xf>
    <xf numFmtId="44" fontId="6" fillId="0" borderId="2" xfId="5" applyFont="1" applyBorder="1" applyAlignment="1">
      <alignment horizontal="center" vertical="center"/>
    </xf>
    <xf numFmtId="44" fontId="20" fillId="0" borderId="2" xfId="5" applyFont="1" applyBorder="1" applyAlignment="1">
      <alignment horizontal="center" vertical="center"/>
    </xf>
    <xf numFmtId="44" fontId="15" fillId="0" borderId="4" xfId="5" applyFont="1" applyBorder="1" applyAlignment="1">
      <alignment horizontal="center" vertical="center" wrapText="1" readingOrder="1"/>
    </xf>
    <xf numFmtId="44" fontId="15" fillId="6" borderId="10" xfId="5" applyFont="1" applyFill="1" applyBorder="1" applyAlignment="1">
      <alignment horizontal="center" vertical="center" wrapText="1" readingOrder="1"/>
    </xf>
    <xf numFmtId="44" fontId="15" fillId="8" borderId="57" xfId="5" applyFont="1" applyFill="1" applyBorder="1" applyAlignment="1">
      <alignment horizontal="center" vertical="center" wrapText="1" readingOrder="1"/>
    </xf>
    <xf numFmtId="44" fontId="6" fillId="8" borderId="57" xfId="5" applyFont="1" applyFill="1" applyBorder="1" applyAlignment="1">
      <alignment horizontal="center" vertical="center"/>
    </xf>
    <xf numFmtId="0" fontId="16" fillId="5" borderId="56" xfId="0" applyFont="1" applyFill="1" applyBorder="1" applyAlignment="1">
      <alignment horizontal="center" vertical="center" wrapText="1" readingOrder="1"/>
    </xf>
    <xf numFmtId="44" fontId="15" fillId="8" borderId="68" xfId="5" applyFont="1" applyFill="1" applyBorder="1" applyAlignment="1">
      <alignment horizontal="center" vertical="center" wrapText="1" readingOrder="1"/>
    </xf>
    <xf numFmtId="44" fontId="6" fillId="8" borderId="68" xfId="5" applyFont="1" applyFill="1" applyBorder="1" applyAlignment="1">
      <alignment horizontal="center" vertical="center"/>
    </xf>
    <xf numFmtId="44" fontId="21" fillId="6" borderId="44" xfId="5" applyFont="1" applyFill="1" applyBorder="1" applyAlignment="1">
      <alignment horizontal="center" vertical="center"/>
    </xf>
    <xf numFmtId="44" fontId="21" fillId="6" borderId="40" xfId="5" applyFont="1" applyFill="1" applyBorder="1" applyAlignment="1">
      <alignment horizontal="center" vertical="center" wrapText="1"/>
    </xf>
    <xf numFmtId="44" fontId="21" fillId="6" borderId="48" xfId="5" applyFont="1" applyFill="1" applyBorder="1" applyAlignment="1">
      <alignment horizontal="center" vertical="center" wrapText="1"/>
    </xf>
    <xf numFmtId="44" fontId="21" fillId="6" borderId="44" xfId="5" applyFont="1" applyFill="1" applyBorder="1" applyAlignment="1">
      <alignment horizontal="center" vertical="center" wrapText="1"/>
    </xf>
    <xf numFmtId="44" fontId="21" fillId="6" borderId="102" xfId="5" applyFont="1" applyFill="1" applyBorder="1" applyAlignment="1">
      <alignment horizontal="center" vertical="center" wrapText="1"/>
    </xf>
    <xf numFmtId="44" fontId="28" fillId="0" borderId="42" xfId="5" applyFont="1" applyBorder="1" applyAlignment="1">
      <alignment horizontal="center" vertical="center" wrapText="1"/>
    </xf>
    <xf numFmtId="44" fontId="28" fillId="0" borderId="38" xfId="5" applyFont="1" applyBorder="1" applyAlignment="1">
      <alignment horizontal="center" vertical="center" wrapText="1"/>
    </xf>
    <xf numFmtId="44" fontId="28" fillId="0" borderId="46" xfId="5" applyFont="1" applyBorder="1" applyAlignment="1">
      <alignment horizontal="center" vertical="center" wrapText="1"/>
    </xf>
    <xf numFmtId="44" fontId="28" fillId="0" borderId="27" xfId="5" applyFont="1" applyBorder="1" applyAlignment="1">
      <alignment horizontal="center" vertical="center" wrapText="1"/>
    </xf>
    <xf numFmtId="0" fontId="35" fillId="8" borderId="68" xfId="0" applyFont="1" applyFill="1" applyBorder="1" applyAlignment="1">
      <alignment vertical="center" wrapText="1" readingOrder="1"/>
    </xf>
    <xf numFmtId="8" fontId="15" fillId="8" borderId="68" xfId="0" applyNumberFormat="1" applyFont="1" applyFill="1" applyBorder="1" applyAlignment="1">
      <alignment horizontal="center" vertical="center" wrapText="1" readingOrder="1"/>
    </xf>
    <xf numFmtId="0" fontId="35" fillId="8" borderId="68" xfId="0" applyFont="1" applyFill="1" applyBorder="1" applyAlignment="1">
      <alignment horizontal="left" vertical="center" wrapText="1" readingOrder="1"/>
    </xf>
    <xf numFmtId="0" fontId="35" fillId="8" borderId="3" xfId="0" applyFont="1" applyFill="1" applyBorder="1" applyAlignment="1">
      <alignment horizontal="left" vertical="center" wrapText="1" readingOrder="1"/>
    </xf>
    <xf numFmtId="44" fontId="15" fillId="8" borderId="3" xfId="5" applyFont="1" applyFill="1" applyBorder="1" applyAlignment="1">
      <alignment horizontal="center" vertical="center" wrapText="1" readingOrder="1"/>
    </xf>
    <xf numFmtId="44" fontId="6" fillId="8" borderId="3" xfId="5" applyFont="1" applyFill="1" applyBorder="1" applyAlignment="1">
      <alignment horizontal="center" vertical="center"/>
    </xf>
    <xf numFmtId="0" fontId="26" fillId="0" borderId="3" xfId="0" applyFont="1" applyBorder="1" applyAlignment="1">
      <alignment horizontal="center" vertical="center" wrapText="1" readingOrder="1"/>
    </xf>
    <xf numFmtId="0" fontId="27" fillId="0" borderId="3" xfId="0" applyFont="1" applyBorder="1" applyAlignment="1">
      <alignment horizontal="center" vertical="center" wrapText="1" readingOrder="1"/>
    </xf>
    <xf numFmtId="10" fontId="6" fillId="6" borderId="3" xfId="0" applyNumberFormat="1" applyFont="1" applyFill="1" applyBorder="1" applyAlignment="1">
      <alignment horizontal="center" vertical="center"/>
    </xf>
    <xf numFmtId="44" fontId="6" fillId="6" borderId="3" xfId="5" applyFont="1" applyFill="1" applyBorder="1" applyAlignment="1">
      <alignment horizontal="center" vertical="center"/>
    </xf>
    <xf numFmtId="44" fontId="6" fillId="0" borderId="3" xfId="5" applyFont="1" applyBorder="1" applyAlignment="1">
      <alignment horizontal="center" vertical="center"/>
    </xf>
    <xf numFmtId="44" fontId="20" fillId="0" borderId="3" xfId="5" applyFont="1" applyBorder="1" applyAlignment="1">
      <alignment horizontal="center" vertical="center"/>
    </xf>
    <xf numFmtId="44" fontId="20" fillId="0" borderId="27" xfId="0" applyNumberFormat="1" applyFont="1" applyBorder="1"/>
    <xf numFmtId="44" fontId="15" fillId="6" borderId="57" xfId="5" applyFont="1" applyFill="1" applyBorder="1" applyAlignment="1">
      <alignment horizontal="center" vertical="center" wrapText="1"/>
    </xf>
    <xf numFmtId="44" fontId="15" fillId="0" borderId="57" xfId="5" applyFont="1" applyBorder="1" applyAlignment="1">
      <alignment horizontal="center" vertical="center" wrapText="1"/>
    </xf>
    <xf numFmtId="44" fontId="14" fillId="0" borderId="57" xfId="5" applyFont="1" applyBorder="1" applyAlignment="1">
      <alignment horizontal="center" vertical="center" wrapText="1"/>
    </xf>
    <xf numFmtId="44" fontId="15" fillId="14" borderId="57" xfId="5" applyFont="1" applyFill="1" applyBorder="1" applyAlignment="1">
      <alignment horizontal="center" vertical="center" wrapText="1"/>
    </xf>
    <xf numFmtId="44" fontId="14" fillId="14" borderId="57" xfId="5" applyFont="1" applyFill="1" applyBorder="1" applyAlignment="1">
      <alignment horizontal="center" vertical="center" wrapText="1"/>
    </xf>
    <xf numFmtId="43" fontId="15" fillId="6" borderId="57" xfId="1" applyFont="1" applyFill="1" applyBorder="1" applyAlignment="1">
      <alignment horizontal="center" vertical="center" wrapText="1"/>
    </xf>
    <xf numFmtId="43" fontId="15" fillId="0" borderId="57" xfId="1" applyFont="1" applyBorder="1" applyAlignment="1">
      <alignment horizontal="center" vertical="center" wrapText="1"/>
    </xf>
    <xf numFmtId="44" fontId="24" fillId="0" borderId="10" xfId="5" applyFont="1" applyBorder="1" applyAlignment="1">
      <alignment horizontal="center"/>
    </xf>
    <xf numFmtId="44" fontId="6" fillId="6" borderId="133" xfId="5" applyFont="1" applyFill="1" applyBorder="1" applyAlignment="1">
      <alignment horizontal="center" vertical="center"/>
    </xf>
    <xf numFmtId="44" fontId="6" fillId="0" borderId="133" xfId="5" applyFont="1" applyBorder="1" applyAlignment="1">
      <alignment horizontal="center" vertical="center"/>
    </xf>
    <xf numFmtId="44" fontId="20" fillId="0" borderId="134" xfId="5" applyFont="1" applyBorder="1" applyAlignment="1">
      <alignment horizontal="right" vertical="center"/>
    </xf>
    <xf numFmtId="44" fontId="20" fillId="0" borderId="136" xfId="5" applyFont="1" applyBorder="1" applyAlignment="1">
      <alignment horizontal="right" vertical="center"/>
    </xf>
    <xf numFmtId="44" fontId="6" fillId="6" borderId="140" xfId="5" applyFont="1" applyFill="1" applyBorder="1" applyAlignment="1">
      <alignment horizontal="center" vertical="center"/>
    </xf>
    <xf numFmtId="44" fontId="6" fillId="0" borderId="140" xfId="5" applyFont="1" applyBorder="1" applyAlignment="1">
      <alignment horizontal="center" vertical="center"/>
    </xf>
    <xf numFmtId="44" fontId="20" fillId="0" borderId="141" xfId="5" applyFont="1" applyBorder="1" applyAlignment="1">
      <alignment horizontal="right" vertical="center"/>
    </xf>
    <xf numFmtId="0" fontId="15" fillId="5" borderId="6" xfId="0" applyFont="1" applyFill="1" applyBorder="1" applyAlignment="1">
      <alignment horizontal="left" vertical="center" wrapText="1" readingOrder="1"/>
    </xf>
    <xf numFmtId="0" fontId="15" fillId="5" borderId="183" xfId="0" applyFont="1" applyFill="1" applyBorder="1" applyAlignment="1">
      <alignment horizontal="center" vertical="center" wrapText="1" readingOrder="1"/>
    </xf>
    <xf numFmtId="0" fontId="6" fillId="0" borderId="11" xfId="0" applyFont="1" applyBorder="1" applyAlignment="1">
      <alignment horizontal="center" vertical="center"/>
    </xf>
    <xf numFmtId="44" fontId="6" fillId="6" borderId="11" xfId="5" applyFont="1" applyFill="1" applyBorder="1" applyAlignment="1">
      <alignment horizontal="center" vertical="center"/>
    </xf>
    <xf numFmtId="44" fontId="6" fillId="0" borderId="11" xfId="5" applyFont="1" applyBorder="1" applyAlignment="1">
      <alignment horizontal="center" vertical="center"/>
    </xf>
    <xf numFmtId="44" fontId="20" fillId="0" borderId="184" xfId="5" applyFont="1" applyBorder="1" applyAlignment="1">
      <alignment horizontal="right" vertical="center"/>
    </xf>
    <xf numFmtId="0" fontId="14" fillId="4" borderId="83" xfId="0" applyFont="1" applyFill="1" applyBorder="1" applyAlignment="1">
      <alignment horizontal="center" vertical="center" wrapText="1" readingOrder="1"/>
    </xf>
    <xf numFmtId="0" fontId="14" fillId="4" borderId="40" xfId="0" applyFont="1" applyFill="1" applyBorder="1" applyAlignment="1">
      <alignment horizontal="center" vertical="center" wrapText="1" readingOrder="1"/>
    </xf>
    <xf numFmtId="0" fontId="14" fillId="5" borderId="185" xfId="0" applyFont="1" applyFill="1" applyBorder="1" applyAlignment="1">
      <alignment horizontal="center" vertical="center" wrapText="1" readingOrder="1"/>
    </xf>
    <xf numFmtId="0" fontId="14" fillId="5" borderId="186" xfId="0" applyFont="1" applyFill="1" applyBorder="1" applyAlignment="1">
      <alignment horizontal="center" vertical="center" wrapText="1" readingOrder="1"/>
    </xf>
    <xf numFmtId="44" fontId="6" fillId="6" borderId="145" xfId="5" applyFont="1" applyFill="1" applyBorder="1" applyAlignment="1">
      <alignment horizontal="center" vertical="center"/>
    </xf>
    <xf numFmtId="44" fontId="6" fillId="0" borderId="145" xfId="5" applyFont="1" applyBorder="1" applyAlignment="1">
      <alignment horizontal="center" vertical="center"/>
    </xf>
    <xf numFmtId="44" fontId="20" fillId="0" borderId="146" xfId="5" applyFont="1" applyBorder="1" applyAlignment="1">
      <alignment vertical="center"/>
    </xf>
    <xf numFmtId="44" fontId="6" fillId="6" borderId="10" xfId="5" applyFont="1" applyFill="1" applyBorder="1" applyAlignment="1">
      <alignment horizontal="center" vertical="center"/>
    </xf>
    <xf numFmtId="44" fontId="6" fillId="0" borderId="10" xfId="5" applyFont="1" applyBorder="1" applyAlignment="1">
      <alignment horizontal="center" vertical="center"/>
    </xf>
    <xf numFmtId="44" fontId="20" fillId="0" borderId="148" xfId="5" applyFont="1" applyBorder="1" applyAlignment="1">
      <alignment vertical="center"/>
    </xf>
    <xf numFmtId="44" fontId="6" fillId="6" borderId="152" xfId="5" applyFont="1" applyFill="1" applyBorder="1" applyAlignment="1">
      <alignment horizontal="center" vertical="center"/>
    </xf>
    <xf numFmtId="44" fontId="6" fillId="0" borderId="152" xfId="5" applyFont="1" applyBorder="1" applyAlignment="1">
      <alignment horizontal="center" vertical="center"/>
    </xf>
    <xf numFmtId="44" fontId="20" fillId="0" borderId="24" xfId="5" applyFont="1" applyBorder="1" applyAlignment="1">
      <alignment vertical="center"/>
    </xf>
    <xf numFmtId="44" fontId="20" fillId="0" borderId="161" xfId="5" applyFont="1" applyBorder="1"/>
    <xf numFmtId="44" fontId="20" fillId="0" borderId="146" xfId="5" applyFont="1" applyBorder="1"/>
    <xf numFmtId="44" fontId="30" fillId="0" borderId="17" xfId="5" applyFont="1" applyBorder="1" applyAlignment="1">
      <alignment horizontal="center" vertical="center" wrapText="1"/>
    </xf>
    <xf numFmtId="44" fontId="29" fillId="0" borderId="10" xfId="5" applyFont="1" applyBorder="1" applyAlignment="1">
      <alignment horizontal="center"/>
    </xf>
    <xf numFmtId="44" fontId="0" fillId="6" borderId="145" xfId="5" applyFont="1" applyFill="1" applyBorder="1" applyAlignment="1">
      <alignment vertical="center"/>
    </xf>
    <xf numFmtId="44" fontId="1" fillId="0" borderId="146" xfId="5" applyFont="1" applyBorder="1" applyAlignment="1">
      <alignment vertical="center"/>
    </xf>
    <xf numFmtId="44" fontId="0" fillId="6" borderId="9" xfId="5" applyFont="1" applyFill="1" applyBorder="1" applyAlignment="1">
      <alignment vertical="center"/>
    </xf>
    <xf numFmtId="44" fontId="1" fillId="0" borderId="166" xfId="5" applyFont="1" applyBorder="1" applyAlignment="1">
      <alignment vertical="center"/>
    </xf>
    <xf numFmtId="44" fontId="0" fillId="6" borderId="163" xfId="5" applyFont="1" applyFill="1" applyBorder="1" applyAlignment="1">
      <alignment vertical="center"/>
    </xf>
    <xf numFmtId="44" fontId="1" fillId="0" borderId="168" xfId="5" applyFont="1" applyBorder="1" applyAlignment="1">
      <alignment vertical="center"/>
    </xf>
    <xf numFmtId="44" fontId="1" fillId="0" borderId="161" xfId="5" applyFont="1" applyBorder="1"/>
    <xf numFmtId="44" fontId="1" fillId="0" borderId="146" xfId="5" applyFont="1" applyBorder="1"/>
    <xf numFmtId="44" fontId="37" fillId="6" borderId="57" xfId="5" applyFont="1" applyFill="1" applyBorder="1" applyAlignment="1">
      <alignment vertical="center"/>
    </xf>
    <xf numFmtId="44" fontId="36" fillId="0" borderId="57" xfId="5" applyFont="1" applyBorder="1" applyAlignment="1">
      <alignment vertical="center"/>
    </xf>
    <xf numFmtId="44" fontId="24" fillId="0" borderId="59" xfId="5" applyFont="1" applyBorder="1"/>
    <xf numFmtId="44" fontId="6" fillId="6" borderId="57" xfId="5" applyFont="1" applyFill="1" applyBorder="1" applyAlignment="1">
      <alignment horizontal="center" vertical="center"/>
    </xf>
    <xf numFmtId="44" fontId="6" fillId="0" borderId="57" xfId="5" applyFont="1" applyBorder="1" applyAlignment="1">
      <alignment horizontal="center" vertical="center"/>
    </xf>
    <xf numFmtId="44" fontId="20" fillId="0" borderId="57" xfId="5" applyFont="1" applyBorder="1" applyAlignment="1">
      <alignment horizontal="center" vertical="center"/>
    </xf>
    <xf numFmtId="44" fontId="6" fillId="6" borderId="73" xfId="5" applyFont="1" applyFill="1" applyBorder="1" applyAlignment="1">
      <alignment vertical="center"/>
    </xf>
    <xf numFmtId="44" fontId="6" fillId="0" borderId="74" xfId="5" applyFont="1" applyBorder="1" applyAlignment="1">
      <alignment vertical="center"/>
    </xf>
    <xf numFmtId="44" fontId="6" fillId="6" borderId="57" xfId="5" applyFont="1" applyFill="1" applyBorder="1" applyAlignment="1">
      <alignment vertical="center"/>
    </xf>
    <xf numFmtId="44" fontId="6" fillId="0" borderId="77" xfId="5" applyFont="1" applyBorder="1" applyAlignment="1">
      <alignment vertical="center"/>
    </xf>
    <xf numFmtId="44" fontId="6" fillId="6" borderId="69" xfId="5" applyFont="1" applyFill="1" applyBorder="1" applyAlignment="1">
      <alignment vertical="center"/>
    </xf>
    <xf numFmtId="44" fontId="6" fillId="0" borderId="70" xfId="5" applyFont="1" applyBorder="1" applyAlignment="1">
      <alignment vertical="center"/>
    </xf>
    <xf numFmtId="44" fontId="6" fillId="0" borderId="73" xfId="5" applyFont="1" applyBorder="1" applyAlignment="1">
      <alignment vertical="center"/>
    </xf>
    <xf numFmtId="44" fontId="6" fillId="0" borderId="57" xfId="5" applyFont="1" applyBorder="1" applyAlignment="1">
      <alignment vertical="center"/>
    </xf>
    <xf numFmtId="44" fontId="6" fillId="0" borderId="69" xfId="5" applyFont="1" applyBorder="1" applyAlignment="1">
      <alignment vertical="center"/>
    </xf>
    <xf numFmtId="44" fontId="6" fillId="0" borderId="155" xfId="5" applyFont="1" applyBorder="1"/>
    <xf numFmtId="44" fontId="20" fillId="0" borderId="57" xfId="0" applyNumberFormat="1" applyFont="1" applyBorder="1" applyAlignment="1">
      <alignment vertical="center" wrapText="1"/>
    </xf>
    <xf numFmtId="44" fontId="20" fillId="0" borderId="68" xfId="0" applyNumberFormat="1" applyFont="1" applyBorder="1" applyAlignment="1">
      <alignment vertical="center" wrapText="1"/>
    </xf>
    <xf numFmtId="44" fontId="1" fillId="0" borderId="188" xfId="0" applyNumberFormat="1" applyFont="1" applyBorder="1" applyAlignment="1">
      <alignment horizontal="center"/>
    </xf>
    <xf numFmtId="44" fontId="1" fillId="0" borderId="182" xfId="0" applyNumberFormat="1" applyFont="1" applyBorder="1" applyAlignment="1">
      <alignment horizontal="center"/>
    </xf>
    <xf numFmtId="44" fontId="20" fillId="0" borderId="136" xfId="5" applyFont="1" applyBorder="1" applyAlignment="1">
      <alignment vertical="center"/>
    </xf>
    <xf numFmtId="44" fontId="20" fillId="0" borderId="141" xfId="5" applyFont="1" applyBorder="1" applyAlignment="1">
      <alignment vertical="center"/>
    </xf>
    <xf numFmtId="44" fontId="6" fillId="0" borderId="59" xfId="5" applyFont="1" applyBorder="1"/>
    <xf numFmtId="0" fontId="35" fillId="5" borderId="3" xfId="0" applyFont="1" applyFill="1" applyBorder="1" applyAlignment="1">
      <alignment horizontal="center" vertical="center" wrapText="1" readingOrder="1"/>
    </xf>
    <xf numFmtId="44" fontId="6" fillId="18" borderId="0" xfId="5" applyFont="1" applyFill="1" applyAlignment="1">
      <alignment vertical="center" wrapText="1"/>
    </xf>
    <xf numFmtId="0" fontId="20" fillId="0" borderId="159" xfId="0" applyFont="1" applyBorder="1"/>
    <xf numFmtId="44" fontId="20" fillId="0" borderId="0" xfId="5" applyFont="1" applyBorder="1"/>
    <xf numFmtId="0" fontId="29" fillId="0" borderId="3" xfId="0" applyFont="1" applyBorder="1" applyAlignment="1">
      <alignment horizontal="center" vertical="center"/>
    </xf>
    <xf numFmtId="0" fontId="29" fillId="0" borderId="187" xfId="0" applyFont="1" applyBorder="1" applyAlignment="1">
      <alignment horizontal="center" vertical="center"/>
    </xf>
    <xf numFmtId="44" fontId="15" fillId="6" borderId="189" xfId="5" applyFont="1" applyFill="1" applyBorder="1" applyAlignment="1">
      <alignment horizontal="center" vertical="center" wrapText="1" readingOrder="1"/>
    </xf>
    <xf numFmtId="44" fontId="15" fillId="0" borderId="0" xfId="5" applyFont="1" applyBorder="1" applyAlignment="1">
      <alignment horizontal="center" vertical="center" wrapText="1" readingOrder="1"/>
    </xf>
    <xf numFmtId="0" fontId="24" fillId="0" borderId="176" xfId="0" applyFont="1" applyBorder="1"/>
    <xf numFmtId="0" fontId="20" fillId="0" borderId="175" xfId="0" applyFont="1" applyBorder="1"/>
    <xf numFmtId="10" fontId="24" fillId="6" borderId="177" xfId="0" applyNumberFormat="1" applyFont="1" applyFill="1" applyBorder="1" applyAlignment="1">
      <alignment horizontal="center" vertical="center"/>
    </xf>
    <xf numFmtId="0" fontId="24" fillId="0" borderId="19" xfId="0" applyFont="1" applyBorder="1"/>
    <xf numFmtId="0" fontId="20" fillId="0" borderId="102" xfId="0" applyFont="1" applyBorder="1"/>
    <xf numFmtId="44" fontId="24" fillId="0" borderId="27" xfId="5" applyFont="1" applyBorder="1" applyAlignment="1">
      <alignment horizontal="center"/>
    </xf>
    <xf numFmtId="0" fontId="20" fillId="0" borderId="190" xfId="0" applyFont="1" applyBorder="1"/>
    <xf numFmtId="44" fontId="20" fillId="0" borderId="120" xfId="5" applyFont="1" applyBorder="1"/>
    <xf numFmtId="44" fontId="20" fillId="8" borderId="27" xfId="5" applyFont="1" applyFill="1" applyBorder="1" applyAlignment="1">
      <alignment horizontal="center"/>
    </xf>
    <xf numFmtId="164" fontId="20" fillId="0" borderId="9" xfId="0" applyNumberFormat="1" applyFont="1" applyBorder="1" applyAlignment="1">
      <alignment horizontal="center"/>
    </xf>
    <xf numFmtId="164" fontId="20" fillId="0" borderId="102" xfId="0" applyNumberFormat="1" applyFont="1" applyBorder="1" applyAlignment="1">
      <alignment horizontal="center"/>
    </xf>
    <xf numFmtId="164" fontId="20" fillId="0" borderId="27" xfId="0" applyNumberFormat="1" applyFont="1" applyBorder="1" applyAlignment="1">
      <alignment horizontal="center"/>
    </xf>
    <xf numFmtId="164" fontId="20" fillId="0" borderId="13" xfId="0" applyNumberFormat="1" applyFont="1" applyBorder="1" applyAlignment="1">
      <alignment horizontal="center"/>
    </xf>
    <xf numFmtId="164" fontId="20" fillId="0" borderId="162" xfId="0" applyNumberFormat="1" applyFont="1" applyBorder="1" applyAlignment="1">
      <alignment horizontal="center"/>
    </xf>
    <xf numFmtId="10" fontId="20" fillId="6" borderId="163" xfId="0" applyNumberFormat="1" applyFont="1" applyFill="1" applyBorder="1" applyAlignment="1">
      <alignment horizontal="center"/>
    </xf>
    <xf numFmtId="44" fontId="20" fillId="0" borderId="27" xfId="5" applyFont="1" applyBorder="1" applyAlignment="1">
      <alignment horizontal="center" vertical="center"/>
    </xf>
    <xf numFmtId="0" fontId="20" fillId="0" borderId="191" xfId="0" applyFont="1" applyBorder="1"/>
    <xf numFmtId="44" fontId="29" fillId="0" borderId="27" xfId="5" applyFont="1" applyBorder="1" applyAlignment="1">
      <alignment horizontal="right" vertical="center"/>
    </xf>
    <xf numFmtId="0" fontId="20" fillId="0" borderId="176" xfId="0" applyFont="1" applyBorder="1"/>
    <xf numFmtId="0" fontId="20" fillId="0" borderId="162" xfId="0" applyFont="1" applyBorder="1"/>
    <xf numFmtId="10" fontId="29" fillId="6" borderId="163" xfId="0" applyNumberFormat="1" applyFont="1" applyFill="1" applyBorder="1" applyAlignment="1">
      <alignment horizontal="right" vertical="center"/>
    </xf>
    <xf numFmtId="44" fontId="29" fillId="0" borderId="145" xfId="5" applyFont="1" applyBorder="1" applyAlignment="1">
      <alignment vertical="center"/>
    </xf>
    <xf numFmtId="44" fontId="24" fillId="0" borderId="27" xfId="5" applyFont="1" applyBorder="1" applyAlignment="1">
      <alignment horizontal="center" vertical="center"/>
    </xf>
    <xf numFmtId="44" fontId="20" fillId="0" borderId="27" xfId="5" applyFont="1" applyBorder="1"/>
    <xf numFmtId="10" fontId="20" fillId="6" borderId="98" xfId="0" applyNumberFormat="1" applyFont="1" applyFill="1" applyBorder="1"/>
    <xf numFmtId="44" fontId="20" fillId="0" borderId="192" xfId="5" applyFont="1" applyBorder="1"/>
    <xf numFmtId="10" fontId="20" fillId="6" borderId="194" xfId="0" applyNumberFormat="1" applyFont="1" applyFill="1" applyBorder="1"/>
    <xf numFmtId="0" fontId="14" fillId="5" borderId="36" xfId="0" applyFont="1" applyFill="1" applyBorder="1" applyAlignment="1">
      <alignment horizontal="center" vertical="center" wrapText="1" readingOrder="1"/>
    </xf>
    <xf numFmtId="10" fontId="29" fillId="6" borderId="3" xfId="2" applyNumberFormat="1" applyFont="1" applyFill="1" applyBorder="1" applyAlignment="1">
      <alignment horizontal="center"/>
    </xf>
    <xf numFmtId="44" fontId="29" fillId="0" borderId="182" xfId="5" applyFont="1" applyBorder="1" applyAlignment="1">
      <alignment horizontal="center"/>
    </xf>
    <xf numFmtId="0" fontId="1" fillId="0" borderId="175" xfId="0" applyFont="1" applyBorder="1"/>
    <xf numFmtId="10" fontId="1" fillId="6" borderId="194" xfId="0" applyNumberFormat="1" applyFont="1" applyFill="1" applyBorder="1"/>
    <xf numFmtId="0" fontId="1" fillId="0" borderId="19" xfId="0" applyFont="1" applyBorder="1"/>
    <xf numFmtId="0" fontId="1" fillId="0" borderId="102" xfId="0" applyFont="1" applyBorder="1"/>
    <xf numFmtId="44" fontId="1" fillId="0" borderId="27" xfId="5" applyFont="1" applyBorder="1"/>
    <xf numFmtId="0" fontId="1" fillId="0" borderId="193" xfId="0" applyFont="1" applyBorder="1"/>
    <xf numFmtId="10" fontId="24" fillId="6" borderId="82" xfId="0" applyNumberFormat="1" applyFont="1" applyFill="1" applyBorder="1"/>
    <xf numFmtId="0" fontId="20" fillId="0" borderId="110" xfId="0" applyFont="1" applyBorder="1"/>
    <xf numFmtId="44" fontId="24" fillId="0" borderId="120" xfId="5" applyFont="1" applyBorder="1"/>
    <xf numFmtId="2" fontId="6" fillId="8" borderId="181" xfId="0" applyNumberFormat="1" applyFont="1" applyFill="1" applyBorder="1" applyAlignment="1">
      <alignment horizontal="center"/>
    </xf>
    <xf numFmtId="0" fontId="20" fillId="0" borderId="81" xfId="0" applyFont="1" applyBorder="1"/>
    <xf numFmtId="44" fontId="37" fillId="0" borderId="57" xfId="5" applyFont="1" applyFill="1" applyBorder="1" applyAlignment="1">
      <alignment vertical="center"/>
    </xf>
    <xf numFmtId="44" fontId="6" fillId="0" borderId="57" xfId="5" applyFont="1" applyFill="1" applyBorder="1" applyAlignment="1">
      <alignment horizontal="center" vertical="center"/>
    </xf>
    <xf numFmtId="0" fontId="38" fillId="0" borderId="171" xfId="0" applyFont="1" applyBorder="1" applyAlignment="1">
      <alignment horizontal="center" vertical="center"/>
    </xf>
    <xf numFmtId="44" fontId="38" fillId="0" borderId="23" xfId="5" applyFont="1" applyBorder="1" applyAlignment="1">
      <alignment vertical="center"/>
    </xf>
    <xf numFmtId="44" fontId="38" fillId="0" borderId="171" xfId="5" applyFont="1" applyBorder="1" applyAlignment="1">
      <alignment vertical="center"/>
    </xf>
    <xf numFmtId="44" fontId="38" fillId="0" borderId="29" xfId="5" applyFont="1" applyBorder="1" applyAlignment="1">
      <alignment vertical="center"/>
    </xf>
    <xf numFmtId="0" fontId="1" fillId="16" borderId="0" xfId="0" applyFont="1" applyFill="1" applyAlignment="1">
      <alignment vertical="center" wrapText="1"/>
    </xf>
    <xf numFmtId="0" fontId="45" fillId="0" borderId="51" xfId="0" applyFont="1" applyBorder="1" applyAlignment="1">
      <alignment horizontal="left" vertical="center" wrapText="1"/>
    </xf>
    <xf numFmtId="0" fontId="45" fillId="0" borderId="32" xfId="0" applyFont="1" applyBorder="1" applyAlignment="1">
      <alignment horizontal="left" vertical="center" wrapText="1"/>
    </xf>
    <xf numFmtId="0" fontId="45" fillId="0" borderId="31" xfId="0" applyFont="1" applyBorder="1" applyAlignment="1">
      <alignment horizontal="left" vertical="center" wrapText="1"/>
    </xf>
    <xf numFmtId="0" fontId="45" fillId="0" borderId="41" xfId="0" applyFont="1" applyBorder="1" applyAlignment="1">
      <alignment horizontal="left" vertical="center" wrapText="1"/>
    </xf>
    <xf numFmtId="0" fontId="45" fillId="0" borderId="0" xfId="0" applyFont="1" applyAlignment="1">
      <alignment horizontal="left" vertical="center" wrapText="1"/>
    </xf>
    <xf numFmtId="0" fontId="45" fillId="0" borderId="21" xfId="0" applyFont="1" applyBorder="1" applyAlignment="1">
      <alignment horizontal="left" vertical="center" wrapText="1"/>
    </xf>
    <xf numFmtId="0" fontId="49" fillId="0" borderId="50" xfId="0" applyFont="1" applyBorder="1" applyAlignment="1">
      <alignment horizontal="left" vertical="center"/>
    </xf>
    <xf numFmtId="0" fontId="50" fillId="0" borderId="118" xfId="0" applyFont="1" applyBorder="1" applyAlignment="1">
      <alignment horizontal="left" vertical="center"/>
    </xf>
    <xf numFmtId="0" fontId="50" fillId="0" borderId="24" xfId="0" applyFont="1" applyBorder="1" applyAlignment="1">
      <alignment horizontal="left" vertical="center"/>
    </xf>
    <xf numFmtId="0" fontId="47" fillId="11" borderId="19" xfId="0" applyFont="1" applyFill="1" applyBorder="1" applyAlignment="1">
      <alignment horizontal="center" vertical="center"/>
    </xf>
    <xf numFmtId="0" fontId="47" fillId="11" borderId="102" xfId="0" applyFont="1" applyFill="1" applyBorder="1" applyAlignment="1">
      <alignment horizontal="center" vertical="center"/>
    </xf>
    <xf numFmtId="0" fontId="47" fillId="11" borderId="27" xfId="0" applyFont="1" applyFill="1" applyBorder="1" applyAlignment="1">
      <alignment horizontal="center" vertical="center"/>
    </xf>
    <xf numFmtId="0" fontId="47" fillId="0" borderId="50" xfId="0" applyFont="1" applyBorder="1" applyAlignment="1">
      <alignment horizontal="center" vertical="center" wrapText="1"/>
    </xf>
    <xf numFmtId="0" fontId="47" fillId="0" borderId="118" xfId="0" applyFont="1" applyBorder="1" applyAlignment="1">
      <alignment horizontal="center" vertical="center"/>
    </xf>
    <xf numFmtId="0" fontId="47" fillId="0" borderId="24" xfId="0" applyFont="1" applyBorder="1" applyAlignment="1">
      <alignment horizontal="center" vertical="center"/>
    </xf>
    <xf numFmtId="0" fontId="44" fillId="0" borderId="19" xfId="0" applyFont="1" applyBorder="1" applyAlignment="1">
      <alignment horizontal="left" vertical="center"/>
    </xf>
    <xf numFmtId="0" fontId="43" fillId="0" borderId="102" xfId="0" applyFont="1" applyBorder="1" applyAlignment="1">
      <alignment horizontal="left" vertical="center"/>
    </xf>
    <xf numFmtId="0" fontId="43" fillId="0" borderId="27" xfId="0" applyFont="1" applyBorder="1" applyAlignment="1">
      <alignment horizontal="left" vertical="center"/>
    </xf>
    <xf numFmtId="0" fontId="48" fillId="0" borderId="51" xfId="0" applyFont="1" applyBorder="1" applyAlignment="1">
      <alignment horizontal="left" vertical="center"/>
    </xf>
    <xf numFmtId="0" fontId="48" fillId="0" borderId="32" xfId="0" applyFont="1" applyBorder="1" applyAlignment="1">
      <alignment horizontal="left" vertical="center"/>
    </xf>
    <xf numFmtId="0" fontId="48" fillId="0" borderId="31" xfId="0" applyFont="1" applyBorder="1" applyAlignment="1">
      <alignment horizontal="left" vertical="center"/>
    </xf>
    <xf numFmtId="0" fontId="48" fillId="11" borderId="41" xfId="0" applyFont="1" applyFill="1" applyBorder="1" applyAlignment="1">
      <alignment horizontal="left" vertical="center"/>
    </xf>
    <xf numFmtId="0" fontId="48" fillId="11" borderId="0" xfId="0" applyFont="1" applyFill="1" applyAlignment="1">
      <alignment horizontal="left" vertical="center"/>
    </xf>
    <xf numFmtId="0" fontId="48" fillId="11" borderId="21" xfId="0" applyFont="1" applyFill="1" applyBorder="1" applyAlignment="1">
      <alignment horizontal="left" vertical="center"/>
    </xf>
    <xf numFmtId="0" fontId="48" fillId="0" borderId="41" xfId="0" applyFont="1" applyBorder="1" applyAlignment="1">
      <alignment horizontal="left" vertical="center"/>
    </xf>
    <xf numFmtId="0" fontId="48" fillId="0" borderId="0" xfId="0" applyFont="1" applyAlignment="1">
      <alignment horizontal="left" vertical="center"/>
    </xf>
    <xf numFmtId="0" fontId="48" fillId="0" borderId="21" xfId="0" applyFont="1" applyBorder="1" applyAlignment="1">
      <alignment horizontal="left" vertical="center"/>
    </xf>
    <xf numFmtId="0" fontId="48" fillId="0" borderId="50" xfId="0" applyFont="1" applyBorder="1" applyAlignment="1">
      <alignment horizontal="left" vertical="center"/>
    </xf>
    <xf numFmtId="0" fontId="48" fillId="0" borderId="118" xfId="0" applyFont="1" applyBorder="1" applyAlignment="1">
      <alignment horizontal="left" vertical="center"/>
    </xf>
    <xf numFmtId="0" fontId="48" fillId="0" borderId="24" xfId="0" applyFont="1" applyBorder="1" applyAlignment="1">
      <alignment horizontal="left" vertical="center"/>
    </xf>
    <xf numFmtId="0" fontId="46" fillId="0" borderId="19" xfId="0" applyFont="1" applyBorder="1" applyAlignment="1">
      <alignment horizontal="center" vertical="center"/>
    </xf>
    <xf numFmtId="0" fontId="46" fillId="0" borderId="102" xfId="0" applyFont="1" applyBorder="1" applyAlignment="1">
      <alignment horizontal="center" vertical="center"/>
    </xf>
    <xf numFmtId="0" fontId="46" fillId="0" borderId="27" xfId="0" applyFont="1" applyBorder="1" applyAlignment="1">
      <alignment horizontal="center" vertical="center"/>
    </xf>
    <xf numFmtId="0" fontId="47" fillId="0" borderId="41" xfId="0" applyFont="1" applyBorder="1" applyAlignment="1">
      <alignment horizontal="center" vertical="center" wrapText="1"/>
    </xf>
    <xf numFmtId="0" fontId="47" fillId="0" borderId="0" xfId="0" applyFont="1" applyAlignment="1">
      <alignment horizontal="center" vertical="center" wrapText="1"/>
    </xf>
    <xf numFmtId="0" fontId="47" fillId="0" borderId="21" xfId="0" applyFont="1" applyBorder="1" applyAlignment="1">
      <alignment horizontal="center" vertical="center" wrapText="1"/>
    </xf>
    <xf numFmtId="0" fontId="45" fillId="0" borderId="19" xfId="0" applyFont="1" applyBorder="1" applyAlignment="1">
      <alignment horizontal="left" vertical="center" wrapText="1"/>
    </xf>
    <xf numFmtId="0" fontId="47" fillId="0" borderId="102" xfId="0" applyFont="1" applyBorder="1" applyAlignment="1">
      <alignment horizontal="left" vertical="center" wrapText="1"/>
    </xf>
    <xf numFmtId="0" fontId="47" fillId="0" borderId="27" xfId="0" applyFont="1" applyBorder="1" applyAlignment="1">
      <alignment horizontal="left" vertical="center" wrapText="1"/>
    </xf>
    <xf numFmtId="0" fontId="47" fillId="0" borderId="51" xfId="0" applyFont="1" applyBorder="1" applyAlignment="1">
      <alignment horizontal="center" vertical="center"/>
    </xf>
    <xf numFmtId="0" fontId="47" fillId="0" borderId="32" xfId="0" applyFont="1" applyBorder="1" applyAlignment="1">
      <alignment horizontal="center" vertical="center"/>
    </xf>
    <xf numFmtId="0" fontId="47" fillId="0" borderId="31" xfId="0" applyFont="1" applyBorder="1" applyAlignment="1">
      <alignment horizontal="center" vertical="center"/>
    </xf>
    <xf numFmtId="0" fontId="47" fillId="0" borderId="41" xfId="0" applyFont="1" applyBorder="1" applyAlignment="1">
      <alignment horizontal="center" vertical="center"/>
    </xf>
    <xf numFmtId="0" fontId="47" fillId="0" borderId="0" xfId="0" applyFont="1" applyAlignment="1">
      <alignment horizontal="center" vertical="center"/>
    </xf>
    <xf numFmtId="0" fontId="47" fillId="0" borderId="21" xfId="0" applyFont="1" applyBorder="1" applyAlignment="1">
      <alignment horizontal="center" vertical="center"/>
    </xf>
    <xf numFmtId="0" fontId="45" fillId="0" borderId="41" xfId="0" applyFont="1" applyBorder="1" applyAlignment="1">
      <alignment horizontal="center" vertical="center"/>
    </xf>
    <xf numFmtId="0" fontId="45" fillId="0" borderId="0" xfId="0" applyFont="1" applyAlignment="1">
      <alignment horizontal="center" vertical="center"/>
    </xf>
    <xf numFmtId="0" fontId="45" fillId="0" borderId="21" xfId="0" applyFont="1" applyBorder="1" applyAlignment="1">
      <alignment horizontal="center" vertical="center"/>
    </xf>
    <xf numFmtId="0" fontId="39" fillId="17" borderId="178" xfId="0" applyFont="1" applyFill="1" applyBorder="1" applyAlignment="1">
      <alignment horizontal="center" vertical="center"/>
    </xf>
    <xf numFmtId="0" fontId="39" fillId="17" borderId="179" xfId="0" applyFont="1" applyFill="1" applyBorder="1" applyAlignment="1">
      <alignment horizontal="center" vertical="center"/>
    </xf>
    <xf numFmtId="0" fontId="39" fillId="17" borderId="180" xfId="0" applyFont="1" applyFill="1" applyBorder="1" applyAlignment="1">
      <alignment horizontal="center" vertical="center"/>
    </xf>
    <xf numFmtId="0" fontId="11" fillId="0" borderId="100" xfId="3" applyFont="1" applyBorder="1" applyAlignment="1">
      <alignment horizontal="justify" vertical="center" wrapText="1"/>
    </xf>
    <xf numFmtId="0" fontId="11" fillId="0" borderId="0" xfId="3" applyFont="1" applyAlignment="1">
      <alignment horizontal="justify" vertical="center" wrapText="1"/>
    </xf>
    <xf numFmtId="0" fontId="11" fillId="0" borderId="20" xfId="3" applyFont="1" applyBorder="1" applyAlignment="1">
      <alignment horizontal="justify" vertical="center" wrapText="1"/>
    </xf>
    <xf numFmtId="0" fontId="11" fillId="0" borderId="128" xfId="3" applyFont="1" applyBorder="1" applyAlignment="1">
      <alignment horizontal="justify" vertical="center" wrapText="1"/>
    </xf>
    <xf numFmtId="0" fontId="11" fillId="0" borderId="124" xfId="3" applyFont="1" applyBorder="1" applyAlignment="1">
      <alignment horizontal="justify" vertical="center" wrapText="1"/>
    </xf>
    <xf numFmtId="0" fontId="11" fillId="0" borderId="23" xfId="3" applyFont="1" applyBorder="1" applyAlignment="1">
      <alignment horizontal="justify" vertical="center" wrapText="1"/>
    </xf>
    <xf numFmtId="0" fontId="0" fillId="0" borderId="119" xfId="0" applyBorder="1" applyAlignment="1">
      <alignment horizontal="center"/>
    </xf>
    <xf numFmtId="0" fontId="0" fillId="0" borderId="111" xfId="0" applyBorder="1" applyAlignment="1">
      <alignment horizontal="center"/>
    </xf>
    <xf numFmtId="0" fontId="0" fillId="0" borderId="120" xfId="0"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xf numFmtId="0" fontId="7" fillId="0" borderId="100" xfId="3" applyFont="1" applyBorder="1" applyAlignment="1">
      <alignment horizontal="left" wrapText="1"/>
    </xf>
    <xf numFmtId="0" fontId="7" fillId="0" borderId="0" xfId="3" applyFont="1" applyAlignment="1">
      <alignment horizontal="left" wrapText="1"/>
    </xf>
    <xf numFmtId="0" fontId="10" fillId="0" borderId="100" xfId="3" applyFont="1" applyBorder="1" applyAlignment="1">
      <alignment horizontal="right" vertical="center"/>
    </xf>
    <xf numFmtId="0" fontId="10" fillId="0" borderId="90" xfId="3" applyFont="1" applyBorder="1" applyAlignment="1">
      <alignment horizontal="center"/>
    </xf>
    <xf numFmtId="0" fontId="10" fillId="0" borderId="0" xfId="3" applyFont="1" applyAlignment="1">
      <alignment horizontal="left" vertical="center"/>
    </xf>
    <xf numFmtId="0" fontId="10" fillId="0" borderId="0" xfId="3" applyFont="1" applyAlignment="1">
      <alignment horizontal="center"/>
    </xf>
    <xf numFmtId="0" fontId="7" fillId="0" borderId="100" xfId="3" applyFont="1" applyBorder="1" applyAlignment="1">
      <alignment horizontal="justify" wrapText="1"/>
    </xf>
    <xf numFmtId="0" fontId="7" fillId="0" borderId="0" xfId="3" applyFont="1" applyAlignment="1">
      <alignment horizontal="justify" wrapText="1"/>
    </xf>
    <xf numFmtId="0" fontId="7" fillId="0" borderId="20" xfId="3" applyFont="1" applyBorder="1" applyAlignment="1">
      <alignment horizontal="justify" wrapText="1"/>
    </xf>
    <xf numFmtId="0" fontId="10" fillId="0" borderId="125" xfId="3" applyFont="1" applyBorder="1" applyAlignment="1">
      <alignment horizontal="center" vertical="center" wrapText="1"/>
    </xf>
    <xf numFmtId="0" fontId="10" fillId="0" borderId="32" xfId="3" applyFont="1" applyBorder="1" applyAlignment="1">
      <alignment horizontal="center" vertical="center" wrapText="1"/>
    </xf>
    <xf numFmtId="0" fontId="10" fillId="0" borderId="117" xfId="3" applyFont="1" applyBorder="1" applyAlignment="1">
      <alignment horizontal="center" vertical="center" wrapText="1"/>
    </xf>
    <xf numFmtId="0" fontId="10" fillId="0" borderId="126" xfId="3" applyFont="1" applyBorder="1" applyAlignment="1">
      <alignment horizontal="center" vertical="center" wrapText="1"/>
    </xf>
    <xf numFmtId="0" fontId="10" fillId="0" borderId="44" xfId="3" applyFont="1" applyBorder="1" applyAlignment="1">
      <alignment horizontal="center" vertical="center" wrapText="1"/>
    </xf>
    <xf numFmtId="0" fontId="7" fillId="0" borderId="127" xfId="4" applyFont="1" applyBorder="1" applyAlignment="1">
      <alignment vertical="center" wrapText="1"/>
    </xf>
    <xf numFmtId="0" fontId="7" fillId="0" borderId="118" xfId="4" applyFont="1" applyBorder="1" applyAlignment="1">
      <alignment vertical="center" wrapText="1"/>
    </xf>
    <xf numFmtId="0" fontId="1" fillId="11" borderId="101" xfId="0" applyFont="1" applyFill="1" applyBorder="1" applyAlignment="1">
      <alignment horizontal="center"/>
    </xf>
    <xf numFmtId="0" fontId="1" fillId="11" borderId="102" xfId="0" applyFont="1" applyFill="1" applyBorder="1" applyAlignment="1">
      <alignment horizontal="center"/>
    </xf>
    <xf numFmtId="0" fontId="1" fillId="11" borderId="18" xfId="0" applyFont="1" applyFill="1" applyBorder="1" applyAlignment="1">
      <alignment horizontal="center"/>
    </xf>
    <xf numFmtId="0" fontId="1" fillId="11" borderId="103" xfId="0" applyFont="1" applyFill="1" applyBorder="1" applyAlignment="1">
      <alignment horizontal="center" vertical="center"/>
    </xf>
    <xf numFmtId="0" fontId="1" fillId="11" borderId="76" xfId="0" applyFont="1" applyFill="1" applyBorder="1" applyAlignment="1">
      <alignment horizontal="center" vertical="center"/>
    </xf>
    <xf numFmtId="0" fontId="1" fillId="11" borderId="104" xfId="0" applyFont="1" applyFill="1" applyBorder="1" applyAlignment="1">
      <alignment horizontal="center" vertical="center"/>
    </xf>
    <xf numFmtId="0" fontId="0" fillId="0" borderId="0" xfId="0" applyAlignment="1">
      <alignment horizontal="center"/>
    </xf>
    <xf numFmtId="0" fontId="0" fillId="0" borderId="123" xfId="0" applyBorder="1" applyAlignment="1">
      <alignment horizontal="center"/>
    </xf>
    <xf numFmtId="0" fontId="1" fillId="11" borderId="105" xfId="0" applyFont="1" applyFill="1" applyBorder="1" applyAlignment="1">
      <alignment horizontal="center" vertical="center" wrapText="1"/>
    </xf>
    <xf numFmtId="0" fontId="1" fillId="11" borderId="106" xfId="0" applyFont="1" applyFill="1" applyBorder="1" applyAlignment="1">
      <alignment horizontal="center" vertical="center" wrapText="1"/>
    </xf>
    <xf numFmtId="0" fontId="1" fillId="11" borderId="107" xfId="0" applyFont="1" applyFill="1" applyBorder="1" applyAlignment="1">
      <alignment horizontal="center" vertical="center" wrapText="1"/>
    </xf>
    <xf numFmtId="0" fontId="1" fillId="0" borderId="116" xfId="0" applyFont="1" applyBorder="1" applyAlignment="1">
      <alignment horizontal="right"/>
    </xf>
    <xf numFmtId="0" fontId="1" fillId="0" borderId="98" xfId="0" applyFont="1" applyBorder="1" applyAlignment="1">
      <alignment horizontal="right"/>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107" xfId="0" applyFont="1" applyFill="1" applyBorder="1" applyAlignment="1">
      <alignment horizontal="center"/>
    </xf>
    <xf numFmtId="0" fontId="1" fillId="11" borderId="58" xfId="0" applyFont="1" applyFill="1" applyBorder="1" applyAlignment="1">
      <alignment horizontal="center" wrapText="1"/>
    </xf>
    <xf numFmtId="0" fontId="1" fillId="11" borderId="109" xfId="0" applyFont="1" applyFill="1" applyBorder="1" applyAlignment="1">
      <alignment horizontal="center" wrapText="1"/>
    </xf>
    <xf numFmtId="0" fontId="1" fillId="11" borderId="114" xfId="0" applyFont="1" applyFill="1" applyBorder="1" applyAlignment="1">
      <alignment horizontal="center" wrapText="1"/>
    </xf>
    <xf numFmtId="0" fontId="1" fillId="11" borderId="62" xfId="0" applyFont="1" applyFill="1" applyBorder="1" applyAlignment="1">
      <alignment horizontal="center" wrapText="1"/>
    </xf>
    <xf numFmtId="0" fontId="1" fillId="11" borderId="115" xfId="0" applyFont="1" applyFill="1" applyBorder="1" applyAlignment="1">
      <alignment horizontal="center" wrapText="1"/>
    </xf>
    <xf numFmtId="0" fontId="1" fillId="11" borderId="99" xfId="0" applyFont="1" applyFill="1" applyBorder="1" applyAlignment="1">
      <alignment horizontal="center" wrapText="1"/>
    </xf>
    <xf numFmtId="0" fontId="1" fillId="0" borderId="119" xfId="0" applyFont="1" applyBorder="1" applyAlignment="1">
      <alignment horizontal="center"/>
    </xf>
    <xf numFmtId="0" fontId="1" fillId="0" borderId="111" xfId="0" applyFont="1" applyBorder="1" applyAlignment="1">
      <alignment horizontal="center"/>
    </xf>
    <xf numFmtId="0" fontId="1" fillId="0" borderId="120" xfId="0" applyFont="1" applyBorder="1" applyAlignment="1">
      <alignment horizontal="center"/>
    </xf>
    <xf numFmtId="0" fontId="0" fillId="0" borderId="100" xfId="0" applyBorder="1" applyAlignment="1">
      <alignment horizontal="center"/>
    </xf>
    <xf numFmtId="0" fontId="0" fillId="0" borderId="20" xfId="0" applyBorder="1" applyAlignment="1">
      <alignment horizontal="center"/>
    </xf>
    <xf numFmtId="0" fontId="1" fillId="11" borderId="84" xfId="0" applyFont="1" applyFill="1" applyBorder="1" applyAlignment="1">
      <alignment horizontal="center" vertical="center"/>
    </xf>
    <xf numFmtId="0" fontId="1" fillId="11" borderId="85" xfId="0" applyFont="1" applyFill="1" applyBorder="1" applyAlignment="1">
      <alignment horizontal="center" vertical="center"/>
    </xf>
    <xf numFmtId="0" fontId="1" fillId="11" borderId="86" xfId="0" applyFont="1" applyFill="1" applyBorder="1" applyAlignment="1">
      <alignment horizontal="center" vertical="center"/>
    </xf>
    <xf numFmtId="0" fontId="0" fillId="12" borderId="87" xfId="0" applyFill="1" applyBorder="1" applyAlignment="1">
      <alignment horizontal="center" vertical="center"/>
    </xf>
    <xf numFmtId="0" fontId="0" fillId="12" borderId="88" xfId="0" applyFill="1" applyBorder="1" applyAlignment="1">
      <alignment horizontal="center" vertical="center"/>
    </xf>
    <xf numFmtId="0" fontId="0" fillId="12" borderId="91" xfId="0" applyFill="1" applyBorder="1" applyAlignment="1">
      <alignment horizontal="center" vertical="center"/>
    </xf>
    <xf numFmtId="0" fontId="0" fillId="12" borderId="92" xfId="0" applyFill="1" applyBorder="1" applyAlignment="1">
      <alignment horizontal="center" vertical="center"/>
    </xf>
    <xf numFmtId="0" fontId="0" fillId="12" borderId="98" xfId="0" applyFill="1" applyBorder="1" applyAlignment="1">
      <alignment horizontal="center" vertical="center"/>
    </xf>
    <xf numFmtId="0" fontId="0" fillId="12" borderId="99" xfId="0" applyFill="1" applyBorder="1" applyAlignment="1">
      <alignment horizontal="center" vertical="center"/>
    </xf>
    <xf numFmtId="0" fontId="1" fillId="11" borderId="51" xfId="0" applyFont="1" applyFill="1" applyBorder="1" applyAlignment="1">
      <alignment horizontal="left" vertical="center"/>
    </xf>
    <xf numFmtId="0" fontId="1" fillId="11" borderId="31" xfId="0" applyFont="1" applyFill="1" applyBorder="1" applyAlignment="1">
      <alignment horizontal="left" vertical="center"/>
    </xf>
    <xf numFmtId="0" fontId="1" fillId="11" borderId="94" xfId="0" applyFont="1" applyFill="1" applyBorder="1" applyAlignment="1">
      <alignment horizontal="left" vertical="center"/>
    </xf>
    <xf numFmtId="0" fontId="1" fillId="11" borderId="95" xfId="0" applyFont="1" applyFill="1" applyBorder="1" applyAlignment="1">
      <alignment horizontal="left" vertical="center"/>
    </xf>
    <xf numFmtId="0" fontId="0" fillId="12" borderId="21" xfId="0" applyFill="1" applyBorder="1" applyAlignment="1">
      <alignment horizontal="center" vertical="center"/>
    </xf>
    <xf numFmtId="0" fontId="0" fillId="12" borderId="95" xfId="0" applyFill="1" applyBorder="1" applyAlignment="1">
      <alignment horizontal="center" vertical="center"/>
    </xf>
    <xf numFmtId="0" fontId="1" fillId="11" borderId="97" xfId="0" applyFont="1" applyFill="1" applyBorder="1" applyAlignment="1">
      <alignment horizontal="left"/>
    </xf>
    <xf numFmtId="0" fontId="1" fillId="11" borderId="46" xfId="0" applyFont="1" applyFill="1" applyBorder="1" applyAlignment="1">
      <alignment horizontal="left"/>
    </xf>
    <xf numFmtId="0" fontId="14" fillId="4" borderId="57" xfId="0" applyFont="1" applyFill="1" applyBorder="1" applyAlignment="1">
      <alignment horizontal="center" vertical="center" wrapText="1" readingOrder="1"/>
    </xf>
    <xf numFmtId="0" fontId="14" fillId="8" borderId="19" xfId="0" applyFont="1" applyFill="1" applyBorder="1" applyAlignment="1">
      <alignment horizontal="left" wrapText="1" readingOrder="1"/>
    </xf>
    <xf numFmtId="0" fontId="14" fillId="8" borderId="102" xfId="0" applyFont="1" applyFill="1" applyBorder="1" applyAlignment="1">
      <alignment horizontal="left" wrapText="1" readingOrder="1"/>
    </xf>
    <xf numFmtId="0" fontId="14" fillId="4" borderId="8" xfId="0" applyFont="1" applyFill="1" applyBorder="1" applyAlignment="1">
      <alignment horizontal="center" vertical="center" wrapText="1" readingOrder="1"/>
    </xf>
    <xf numFmtId="0" fontId="14" fillId="4" borderId="13" xfId="0" applyFont="1" applyFill="1" applyBorder="1" applyAlignment="1">
      <alignment horizontal="center" vertical="center" wrapText="1" readingOrder="1"/>
    </xf>
    <xf numFmtId="0" fontId="14" fillId="4" borderId="175" xfId="0" applyFont="1" applyFill="1" applyBorder="1" applyAlignment="1">
      <alignment horizontal="center" vertical="center" wrapText="1" readingOrder="1"/>
    </xf>
    <xf numFmtId="0" fontId="14" fillId="4" borderId="83" xfId="0" applyFont="1" applyFill="1" applyBorder="1" applyAlignment="1">
      <alignment horizontal="center" vertical="center" wrapText="1" readingOrder="1"/>
    </xf>
    <xf numFmtId="0" fontId="14" fillId="4" borderId="40" xfId="0" applyFont="1" applyFill="1" applyBorder="1" applyAlignment="1">
      <alignment horizontal="center" vertical="center" wrapText="1" readingOrder="1"/>
    </xf>
    <xf numFmtId="0" fontId="14" fillId="4" borderId="91" xfId="0" applyFont="1" applyFill="1" applyBorder="1" applyAlignment="1">
      <alignment horizontal="center" vertical="center" wrapText="1" readingOrder="1"/>
    </xf>
    <xf numFmtId="0" fontId="25" fillId="4" borderId="159" xfId="0" applyFont="1" applyFill="1" applyBorder="1" applyAlignment="1">
      <alignment horizontal="center" vertical="center" wrapText="1" readingOrder="1"/>
    </xf>
    <xf numFmtId="0" fontId="25" fillId="4" borderId="0" xfId="0" applyFont="1" applyFill="1" applyAlignment="1">
      <alignment horizontal="center" vertical="center" wrapText="1" readingOrder="1"/>
    </xf>
    <xf numFmtId="0" fontId="20" fillId="0" borderId="19" xfId="0" applyFont="1" applyBorder="1" applyAlignment="1">
      <alignment horizontal="left" vertical="center"/>
    </xf>
    <xf numFmtId="0" fontId="20" fillId="0" borderId="102" xfId="0" applyFont="1" applyBorder="1" applyAlignment="1">
      <alignment horizontal="left" vertical="center"/>
    </xf>
    <xf numFmtId="0" fontId="25" fillId="4" borderId="2" xfId="0" applyFont="1" applyFill="1" applyBorder="1" applyAlignment="1">
      <alignment horizontal="left" vertical="center" wrapText="1" readingOrder="1"/>
    </xf>
    <xf numFmtId="0" fontId="20" fillId="0" borderId="8" xfId="0" applyFont="1" applyBorder="1" applyAlignment="1">
      <alignment horizontal="left"/>
    </xf>
    <xf numFmtId="0" fontId="20" fillId="0" borderId="13" xfId="0" applyFont="1" applyBorder="1" applyAlignment="1">
      <alignment horizontal="left"/>
    </xf>
    <xf numFmtId="0" fontId="20" fillId="0" borderId="176" xfId="0" applyFont="1" applyBorder="1" applyAlignment="1">
      <alignment horizontal="left"/>
    </xf>
    <xf numFmtId="0" fontId="20" fillId="0" borderId="175" xfId="0" applyFont="1" applyBorder="1" applyAlignment="1">
      <alignment horizontal="left"/>
    </xf>
    <xf numFmtId="0" fontId="20" fillId="0" borderId="19" xfId="0" applyFont="1" applyBorder="1" applyAlignment="1">
      <alignment horizontal="left"/>
    </xf>
    <xf numFmtId="0" fontId="20" fillId="0" borderId="102" xfId="0" applyFont="1" applyBorder="1" applyAlignment="1">
      <alignment horizontal="left"/>
    </xf>
    <xf numFmtId="0" fontId="14" fillId="4" borderId="9" xfId="0" applyFont="1" applyFill="1" applyBorder="1" applyAlignment="1">
      <alignment horizontal="center" vertical="center" wrapText="1" readingOrder="1"/>
    </xf>
    <xf numFmtId="0" fontId="35" fillId="5" borderId="3" xfId="0" applyFont="1" applyFill="1" applyBorder="1" applyAlignment="1">
      <alignment horizontal="center" vertical="center" wrapText="1" readingOrder="1"/>
    </xf>
    <xf numFmtId="0" fontId="35" fillId="5" borderId="56" xfId="0" applyFont="1" applyFill="1" applyBorder="1" applyAlignment="1">
      <alignment horizontal="center" vertical="center" wrapText="1" readingOrder="1"/>
    </xf>
    <xf numFmtId="0" fontId="35" fillId="5" borderId="11" xfId="0" applyFont="1" applyFill="1" applyBorder="1" applyAlignment="1">
      <alignment horizontal="center" vertical="center" wrapText="1" readingOrder="1"/>
    </xf>
    <xf numFmtId="0" fontId="14" fillId="2" borderId="19" xfId="0" applyFont="1" applyFill="1" applyBorder="1" applyAlignment="1">
      <alignment horizontal="right" vertical="center" wrapText="1" readingOrder="1"/>
    </xf>
    <xf numFmtId="0" fontId="14" fillId="2" borderId="102" xfId="0" applyFont="1" applyFill="1" applyBorder="1" applyAlignment="1">
      <alignment horizontal="right" vertical="center" wrapText="1" readingOrder="1"/>
    </xf>
    <xf numFmtId="0" fontId="28" fillId="0" borderId="45"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51" xfId="0" applyFont="1" applyBorder="1" applyAlignment="1">
      <alignment horizontal="center" vertical="center" wrapText="1"/>
    </xf>
    <xf numFmtId="0" fontId="28" fillId="0" borderId="50" xfId="0" applyFont="1" applyBorder="1" applyAlignment="1">
      <alignment horizontal="center" vertical="center" wrapText="1"/>
    </xf>
    <xf numFmtId="0" fontId="28" fillId="0" borderId="49" xfId="0" applyFont="1" applyBorder="1" applyAlignment="1">
      <alignment horizontal="center" vertical="center" wrapText="1"/>
    </xf>
    <xf numFmtId="0" fontId="18" fillId="3" borderId="19" xfId="0" applyFont="1" applyFill="1" applyBorder="1" applyAlignment="1">
      <alignment horizontal="center" vertical="center"/>
    </xf>
    <xf numFmtId="0" fontId="18" fillId="3" borderId="102" xfId="0" applyFont="1" applyFill="1" applyBorder="1" applyAlignment="1">
      <alignment horizontal="center" vertical="center"/>
    </xf>
    <xf numFmtId="0" fontId="18" fillId="3" borderId="27" xfId="0" applyFont="1" applyFill="1" applyBorder="1" applyAlignment="1">
      <alignment horizontal="center" vertical="center"/>
    </xf>
    <xf numFmtId="0" fontId="5" fillId="2" borderId="19" xfId="0" applyFont="1" applyFill="1" applyBorder="1" applyAlignment="1">
      <alignment horizontal="right" vertical="center" wrapText="1" readingOrder="1"/>
    </xf>
    <xf numFmtId="0" fontId="5" fillId="2" borderId="102" xfId="0" applyFont="1" applyFill="1" applyBorder="1" applyAlignment="1">
      <alignment horizontal="right" vertical="center" wrapText="1" readingOrder="1"/>
    </xf>
    <xf numFmtId="0" fontId="31" fillId="7" borderId="2" xfId="0" applyFont="1" applyFill="1" applyBorder="1" applyAlignment="1">
      <alignment horizontal="center" vertical="center" wrapText="1" readingOrder="1"/>
    </xf>
    <xf numFmtId="0" fontId="16" fillId="3" borderId="2" xfId="0" applyFont="1" applyFill="1" applyBorder="1" applyAlignment="1">
      <alignment horizontal="center" vertical="center" wrapText="1" readingOrder="1"/>
    </xf>
    <xf numFmtId="10" fontId="4" fillId="6" borderId="2" xfId="0" applyNumberFormat="1" applyFont="1" applyFill="1" applyBorder="1" applyAlignment="1">
      <alignment horizontal="center" vertical="center" wrapText="1" readingOrder="1"/>
    </xf>
    <xf numFmtId="44" fontId="4" fillId="0" borderId="2" xfId="5" applyFont="1" applyBorder="1" applyAlignment="1">
      <alignment horizontal="center" vertical="center" wrapText="1" readingOrder="1"/>
    </xf>
    <xf numFmtId="10" fontId="4" fillId="6" borderId="3" xfId="0" applyNumberFormat="1" applyFont="1" applyFill="1" applyBorder="1" applyAlignment="1">
      <alignment horizontal="center" vertical="center" wrapText="1" readingOrder="1"/>
    </xf>
    <xf numFmtId="44" fontId="4" fillId="0" borderId="3" xfId="5" applyFont="1" applyBorder="1" applyAlignment="1">
      <alignment horizontal="center" vertical="center" wrapText="1" readingOrder="1"/>
    </xf>
    <xf numFmtId="0" fontId="31" fillId="0" borderId="2" xfId="0" applyFont="1" applyBorder="1" applyAlignment="1">
      <alignment horizontal="center" vertical="center" wrapText="1" readingOrder="1"/>
    </xf>
    <xf numFmtId="0" fontId="31" fillId="0" borderId="3" xfId="0" applyFont="1" applyBorder="1" applyAlignment="1">
      <alignment horizontal="center" vertical="center" wrapText="1" readingOrder="1"/>
    </xf>
    <xf numFmtId="44" fontId="4" fillId="6" borderId="2" xfId="5" applyFont="1" applyFill="1" applyBorder="1" applyAlignment="1">
      <alignment horizontal="center" vertical="center" wrapText="1" readingOrder="1"/>
    </xf>
    <xf numFmtId="44" fontId="4" fillId="6" borderId="3" xfId="5" applyFont="1" applyFill="1" applyBorder="1" applyAlignment="1">
      <alignment horizontal="center" vertical="center" wrapText="1" readingOrder="1"/>
    </xf>
    <xf numFmtId="0" fontId="31" fillId="0" borderId="3" xfId="0" applyFont="1" applyBorder="1" applyAlignment="1">
      <alignment horizontal="left" vertical="center" wrapText="1" readingOrder="1"/>
    </xf>
    <xf numFmtId="0" fontId="31" fillId="0" borderId="56" xfId="0" applyFont="1" applyBorder="1" applyAlignment="1">
      <alignment horizontal="left" vertical="center" wrapText="1" readingOrder="1"/>
    </xf>
    <xf numFmtId="0" fontId="33" fillId="7" borderId="2" xfId="0" applyFont="1" applyFill="1" applyBorder="1" applyAlignment="1">
      <alignment horizontal="center" vertical="center" wrapText="1" readingOrder="1"/>
    </xf>
    <xf numFmtId="0" fontId="28" fillId="0" borderId="57" xfId="0" applyFont="1" applyBorder="1" applyAlignment="1">
      <alignment horizontal="center" vertical="center" wrapText="1"/>
    </xf>
    <xf numFmtId="0" fontId="28" fillId="9" borderId="57" xfId="0" applyFont="1" applyFill="1" applyBorder="1" applyAlignment="1">
      <alignment horizontal="center" vertical="center" wrapText="1"/>
    </xf>
    <xf numFmtId="0" fontId="18" fillId="3" borderId="83"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91" xfId="0" applyFont="1" applyFill="1" applyBorder="1" applyAlignment="1">
      <alignment horizontal="center" vertical="center"/>
    </xf>
    <xf numFmtId="0" fontId="5" fillId="10" borderId="57" xfId="0" applyFont="1" applyFill="1" applyBorder="1" applyAlignment="1">
      <alignment horizontal="center" vertical="center" wrapText="1"/>
    </xf>
    <xf numFmtId="0" fontId="41" fillId="0" borderId="25"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26" xfId="0" applyFont="1" applyBorder="1" applyAlignment="1">
      <alignment horizontal="center" vertical="center" wrapText="1"/>
    </xf>
    <xf numFmtId="0" fontId="41" fillId="0" borderId="117" xfId="0" applyFont="1" applyBorder="1" applyAlignment="1">
      <alignment vertical="center" wrapText="1"/>
    </xf>
    <xf numFmtId="0" fontId="41" fillId="0" borderId="20" xfId="0" applyFont="1" applyBorder="1" applyAlignment="1">
      <alignment vertical="center" wrapText="1"/>
    </xf>
    <xf numFmtId="0" fontId="41" fillId="0" borderId="29" xfId="0" applyFont="1" applyBorder="1" applyAlignment="1">
      <alignment vertical="center" wrapText="1"/>
    </xf>
    <xf numFmtId="0" fontId="41" fillId="0" borderId="173" xfId="0" applyFont="1" applyBorder="1" applyAlignment="1">
      <alignment horizontal="center" vertical="center" wrapText="1"/>
    </xf>
    <xf numFmtId="0" fontId="41" fillId="0" borderId="30" xfId="0" applyFont="1" applyBorder="1" applyAlignment="1">
      <alignment horizontal="center" vertical="center" wrapText="1"/>
    </xf>
    <xf numFmtId="0" fontId="41" fillId="0" borderId="174" xfId="0" applyFont="1" applyBorder="1" applyAlignment="1">
      <alignment horizontal="center" vertical="center" wrapText="1"/>
    </xf>
    <xf numFmtId="0" fontId="41" fillId="0" borderId="125" xfId="0" applyFont="1" applyBorder="1" applyAlignment="1">
      <alignment horizontal="center" vertical="center" wrapText="1"/>
    </xf>
    <xf numFmtId="0" fontId="41" fillId="0" borderId="100" xfId="0" applyFont="1" applyBorder="1" applyAlignment="1">
      <alignment horizontal="center" vertical="center" wrapText="1"/>
    </xf>
    <xf numFmtId="0" fontId="41" fillId="0" borderId="127" xfId="0" applyFont="1" applyBorder="1" applyAlignment="1">
      <alignment horizontal="center" vertical="center" wrapText="1"/>
    </xf>
    <xf numFmtId="0" fontId="14" fillId="5" borderId="129" xfId="0" applyFont="1" applyFill="1" applyBorder="1" applyAlignment="1">
      <alignment horizontal="center" vertical="center" wrapText="1" readingOrder="1"/>
    </xf>
    <xf numFmtId="0" fontId="14" fillId="5" borderId="135" xfId="0" applyFont="1" applyFill="1" applyBorder="1" applyAlignment="1">
      <alignment horizontal="center" vertical="center" wrapText="1" readingOrder="1"/>
    </xf>
    <xf numFmtId="0" fontId="14" fillId="5" borderId="137" xfId="0" applyFont="1" applyFill="1" applyBorder="1" applyAlignment="1">
      <alignment horizontal="center" vertical="center" wrapText="1" readingOrder="1"/>
    </xf>
    <xf numFmtId="0" fontId="15" fillId="5" borderId="130" xfId="0" applyFont="1" applyFill="1" applyBorder="1" applyAlignment="1">
      <alignment horizontal="center" vertical="center" wrapText="1" readingOrder="1"/>
    </xf>
    <xf numFmtId="0" fontId="15" fillId="5" borderId="14" xfId="0" applyFont="1" applyFill="1" applyBorder="1" applyAlignment="1">
      <alignment horizontal="center" vertical="center" wrapText="1" readingOrder="1"/>
    </xf>
    <xf numFmtId="0" fontId="15" fillId="5" borderId="6" xfId="0" applyFont="1" applyFill="1" applyBorder="1" applyAlignment="1">
      <alignment horizontal="center" vertical="center" wrapText="1" readingOrder="1"/>
    </xf>
    <xf numFmtId="0" fontId="15" fillId="5" borderId="7" xfId="0" applyFont="1" applyFill="1" applyBorder="1" applyAlignment="1">
      <alignment horizontal="center" vertical="center" wrapText="1" readingOrder="1"/>
    </xf>
    <xf numFmtId="0" fontId="20" fillId="0" borderId="169" xfId="0" applyFont="1" applyBorder="1" applyAlignment="1">
      <alignment horizontal="left"/>
    </xf>
    <xf numFmtId="0" fontId="20" fillId="0" borderId="190" xfId="0" applyFont="1" applyBorder="1" applyAlignment="1">
      <alignment horizontal="left"/>
    </xf>
    <xf numFmtId="0" fontId="20" fillId="5" borderId="51" xfId="0" applyFont="1" applyFill="1" applyBorder="1" applyAlignment="1">
      <alignment horizontal="center" vertical="center"/>
    </xf>
    <xf numFmtId="0" fontId="20" fillId="5" borderId="41" xfId="0" applyFont="1" applyFill="1" applyBorder="1" applyAlignment="1">
      <alignment horizontal="center" vertical="center"/>
    </xf>
    <xf numFmtId="0" fontId="20" fillId="5" borderId="50" xfId="0" applyFont="1" applyFill="1" applyBorder="1" applyAlignment="1">
      <alignment horizontal="center" vertical="center"/>
    </xf>
    <xf numFmtId="0" fontId="20" fillId="5" borderId="129" xfId="0" applyFont="1" applyFill="1" applyBorder="1" applyAlignment="1">
      <alignment horizontal="center" vertical="center" wrapText="1"/>
    </xf>
    <xf numFmtId="0" fontId="20" fillId="5" borderId="135" xfId="0" applyFont="1" applyFill="1" applyBorder="1" applyAlignment="1">
      <alignment horizontal="center" vertical="center" wrapText="1"/>
    </xf>
    <xf numFmtId="0" fontId="20" fillId="5" borderId="137" xfId="0" applyFont="1" applyFill="1" applyBorder="1" applyAlignment="1">
      <alignment horizontal="center" vertical="center" wrapText="1"/>
    </xf>
    <xf numFmtId="0" fontId="28" fillId="4" borderId="83" xfId="0" applyFont="1" applyFill="1" applyBorder="1" applyAlignment="1">
      <alignment horizontal="center" vertical="center" wrapText="1" readingOrder="1"/>
    </xf>
    <xf numFmtId="0" fontId="28" fillId="4" borderId="40" xfId="0" applyFont="1" applyFill="1" applyBorder="1" applyAlignment="1">
      <alignment horizontal="center" vertical="center" wrapText="1" readingOrder="1"/>
    </xf>
    <xf numFmtId="0" fontId="28" fillId="4" borderId="91" xfId="0" applyFont="1" applyFill="1" applyBorder="1" applyAlignment="1">
      <alignment horizontal="center" vertical="center" wrapText="1" readingOrder="1"/>
    </xf>
    <xf numFmtId="0" fontId="14" fillId="4" borderId="142" xfId="0" applyFont="1" applyFill="1" applyBorder="1" applyAlignment="1">
      <alignment horizontal="center" vertical="center" wrapText="1" readingOrder="1"/>
    </xf>
    <xf numFmtId="0" fontId="14" fillId="4" borderId="147" xfId="0" applyFont="1" applyFill="1" applyBorder="1" applyAlignment="1">
      <alignment horizontal="center" vertical="center" wrapText="1" readingOrder="1"/>
    </xf>
    <xf numFmtId="0" fontId="14" fillId="4" borderId="149" xfId="0" applyFont="1" applyFill="1" applyBorder="1" applyAlignment="1">
      <alignment horizontal="center" vertical="center" wrapText="1" readingOrder="1"/>
    </xf>
    <xf numFmtId="0" fontId="15" fillId="5" borderId="143" xfId="0" applyFont="1" applyFill="1" applyBorder="1" applyAlignment="1">
      <alignment horizontal="center" vertical="center" wrapText="1" readingOrder="1"/>
    </xf>
    <xf numFmtId="0" fontId="15" fillId="5" borderId="36" xfId="0" applyFont="1" applyFill="1" applyBorder="1" applyAlignment="1">
      <alignment horizontal="center" vertical="center" wrapText="1" readingOrder="1"/>
    </xf>
    <xf numFmtId="0" fontId="15" fillId="5" borderId="37" xfId="0" applyFont="1" applyFill="1" applyBorder="1" applyAlignment="1">
      <alignment horizontal="center" vertical="center" wrapText="1" readingOrder="1"/>
    </xf>
    <xf numFmtId="0" fontId="15" fillId="5" borderId="16" xfId="0" applyFont="1" applyFill="1" applyBorder="1" applyAlignment="1">
      <alignment horizontal="center" vertical="center" wrapText="1" readingOrder="1"/>
    </xf>
    <xf numFmtId="0" fontId="15" fillId="5" borderId="150" xfId="0" applyFont="1" applyFill="1" applyBorder="1" applyAlignment="1">
      <alignment horizontal="center" vertical="center" wrapText="1" readingOrder="1"/>
    </xf>
    <xf numFmtId="0" fontId="20" fillId="0" borderId="193" xfId="0" applyFont="1" applyBorder="1" applyAlignment="1">
      <alignment horizontal="left"/>
    </xf>
    <xf numFmtId="0" fontId="14" fillId="4" borderId="33" xfId="0" applyFont="1" applyFill="1" applyBorder="1" applyAlignment="1">
      <alignment horizontal="center" vertical="center" wrapText="1" readingOrder="1"/>
    </xf>
    <xf numFmtId="0" fontId="14" fillId="4" borderId="34" xfId="0" applyFont="1" applyFill="1" applyBorder="1" applyAlignment="1">
      <alignment horizontal="center" vertical="center" wrapText="1" readingOrder="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29" fillId="6" borderId="5" xfId="0" applyFont="1" applyFill="1" applyBorder="1" applyAlignment="1">
      <alignment horizontal="center"/>
    </xf>
    <xf numFmtId="0" fontId="29" fillId="6" borderId="4" xfId="0" applyFont="1" applyFill="1" applyBorder="1" applyAlignment="1">
      <alignment horizontal="center"/>
    </xf>
    <xf numFmtId="0" fontId="29" fillId="6" borderId="12" xfId="0" applyFont="1" applyFill="1" applyBorder="1" applyAlignment="1">
      <alignment horizontal="center"/>
    </xf>
    <xf numFmtId="0" fontId="29" fillId="6" borderId="159" xfId="0" applyFont="1" applyFill="1" applyBorder="1" applyAlignment="1">
      <alignment horizontal="center"/>
    </xf>
    <xf numFmtId="0" fontId="29" fillId="6" borderId="0" xfId="0" applyFont="1" applyFill="1" applyAlignment="1">
      <alignment horizontal="center"/>
    </xf>
    <xf numFmtId="0" fontId="29" fillId="6" borderId="189" xfId="0" applyFont="1" applyFill="1" applyBorder="1" applyAlignment="1">
      <alignment horizontal="center"/>
    </xf>
    <xf numFmtId="0" fontId="29" fillId="6" borderId="19" xfId="0" applyFont="1" applyFill="1" applyBorder="1" applyAlignment="1">
      <alignment horizontal="center"/>
    </xf>
    <xf numFmtId="0" fontId="29" fillId="6" borderId="102" xfId="0" applyFont="1" applyFill="1" applyBorder="1" applyAlignment="1">
      <alignment horizontal="center"/>
    </xf>
    <xf numFmtId="0" fontId="29" fillId="6" borderId="181" xfId="0" applyFont="1" applyFill="1" applyBorder="1" applyAlignment="1">
      <alignment horizontal="center"/>
    </xf>
    <xf numFmtId="0" fontId="2" fillId="4" borderId="142" xfId="0" applyFont="1" applyFill="1" applyBorder="1" applyAlignment="1">
      <alignment horizontal="center" vertical="center" wrapText="1" readingOrder="1"/>
    </xf>
    <xf numFmtId="0" fontId="2" fillId="4" borderId="149" xfId="0" applyFont="1" applyFill="1" applyBorder="1" applyAlignment="1">
      <alignment horizontal="center" vertical="center" wrapText="1" readingOrder="1"/>
    </xf>
    <xf numFmtId="0" fontId="17" fillId="4" borderId="52" xfId="0" applyFont="1" applyFill="1" applyBorder="1" applyAlignment="1">
      <alignment horizontal="center" vertical="center" wrapText="1" readingOrder="1"/>
    </xf>
    <xf numFmtId="0" fontId="17" fillId="4" borderId="53" xfId="0" applyFont="1" applyFill="1" applyBorder="1" applyAlignment="1">
      <alignment horizontal="center" vertical="center" wrapText="1" readingOrder="1"/>
    </xf>
    <xf numFmtId="0" fontId="17" fillId="4" borderId="54" xfId="0" applyFont="1" applyFill="1" applyBorder="1" applyAlignment="1">
      <alignment horizontal="center" vertical="center" wrapText="1" readingOrder="1"/>
    </xf>
    <xf numFmtId="0" fontId="2" fillId="4" borderId="147" xfId="0" applyFont="1" applyFill="1" applyBorder="1" applyAlignment="1">
      <alignment horizontal="center" vertical="center" wrapText="1" readingOrder="1"/>
    </xf>
    <xf numFmtId="0" fontId="36" fillId="0" borderId="57" xfId="0" applyFont="1" applyBorder="1" applyAlignment="1">
      <alignment horizontal="left" vertical="center" wrapText="1"/>
    </xf>
    <xf numFmtId="0" fontId="37" fillId="0" borderId="57" xfId="0" applyFont="1" applyBorder="1" applyAlignment="1">
      <alignment horizontal="left" vertical="center" wrapText="1"/>
    </xf>
    <xf numFmtId="0" fontId="20" fillId="0" borderId="64" xfId="0" applyFont="1" applyBorder="1" applyAlignment="1">
      <alignment horizontal="center" vertical="center"/>
    </xf>
    <xf numFmtId="0" fontId="20" fillId="0" borderId="65" xfId="0" applyFont="1" applyBorder="1" applyAlignment="1">
      <alignment horizontal="center" vertical="center"/>
    </xf>
    <xf numFmtId="0" fontId="20" fillId="0" borderId="66" xfId="0" applyFont="1" applyBorder="1" applyAlignment="1">
      <alignment horizontal="center" vertical="center"/>
    </xf>
    <xf numFmtId="0" fontId="36" fillId="0" borderId="71" xfId="0" applyFont="1" applyBorder="1" applyAlignment="1">
      <alignment horizontal="left" vertical="center" wrapText="1"/>
    </xf>
    <xf numFmtId="0" fontId="36" fillId="0" borderId="75" xfId="0" applyFont="1" applyBorder="1" applyAlignment="1">
      <alignment horizontal="left" vertical="center" wrapText="1"/>
    </xf>
    <xf numFmtId="0" fontId="36" fillId="0" borderId="78" xfId="0" applyFont="1" applyBorder="1" applyAlignment="1">
      <alignment horizontal="left" vertical="center" wrapText="1"/>
    </xf>
    <xf numFmtId="0" fontId="37" fillId="0" borderId="72" xfId="0" applyFont="1" applyBorder="1" applyAlignment="1">
      <alignment horizontal="left" vertical="center" wrapText="1"/>
    </xf>
    <xf numFmtId="0" fontId="37" fillId="0" borderId="76" xfId="0" applyFont="1" applyBorder="1" applyAlignment="1">
      <alignment horizontal="left" vertical="center" wrapText="1"/>
    </xf>
    <xf numFmtId="0" fontId="37" fillId="0" borderId="79" xfId="0" applyFont="1" applyBorder="1" applyAlignment="1">
      <alignment horizontal="left" vertical="center" wrapText="1"/>
    </xf>
    <xf numFmtId="165" fontId="37" fillId="0" borderId="72" xfId="0" applyNumberFormat="1" applyFont="1" applyBorder="1" applyAlignment="1">
      <alignment horizontal="center" vertical="center"/>
    </xf>
    <xf numFmtId="165" fontId="37" fillId="0" borderId="76" xfId="0" applyNumberFormat="1" applyFont="1" applyBorder="1" applyAlignment="1">
      <alignment horizontal="center" vertical="center"/>
    </xf>
    <xf numFmtId="165" fontId="37" fillId="0" borderId="79" xfId="0" applyNumberFormat="1" applyFont="1" applyBorder="1" applyAlignment="1">
      <alignment horizontal="center" vertical="center"/>
    </xf>
    <xf numFmtId="165" fontId="37" fillId="0" borderId="72" xfId="0" applyNumberFormat="1" applyFont="1" applyBorder="1" applyAlignment="1">
      <alignment horizontal="center" vertical="center" wrapText="1"/>
    </xf>
    <xf numFmtId="165" fontId="37" fillId="0" borderId="76" xfId="0" applyNumberFormat="1" applyFont="1" applyBorder="1" applyAlignment="1">
      <alignment horizontal="center" vertical="center" wrapText="1"/>
    </xf>
    <xf numFmtId="165" fontId="37" fillId="0" borderId="79" xfId="0" applyNumberFormat="1" applyFont="1" applyBorder="1" applyAlignment="1">
      <alignment horizontal="center" vertical="center" wrapText="1"/>
    </xf>
    <xf numFmtId="0" fontId="14" fillId="8" borderId="187" xfId="0" applyFont="1" applyFill="1" applyBorder="1" applyAlignment="1">
      <alignment horizontal="left" wrapText="1" readingOrder="1"/>
    </xf>
    <xf numFmtId="0" fontId="14" fillId="8" borderId="188" xfId="0" applyFont="1" applyFill="1" applyBorder="1" applyAlignment="1">
      <alignment horizontal="left" wrapText="1" readingOrder="1"/>
    </xf>
    <xf numFmtId="0" fontId="14" fillId="8" borderId="191" xfId="0" applyFont="1" applyFill="1" applyBorder="1" applyAlignment="1">
      <alignment horizontal="left" wrapText="1" readingOrder="1"/>
    </xf>
    <xf numFmtId="0" fontId="15" fillId="0" borderId="57" xfId="0" applyFont="1" applyBorder="1" applyAlignment="1">
      <alignment horizontal="center" vertical="center"/>
    </xf>
    <xf numFmtId="0" fontId="15" fillId="0" borderId="57" xfId="0" applyFont="1" applyBorder="1" applyAlignment="1">
      <alignment horizontal="center" vertical="center" wrapText="1"/>
    </xf>
    <xf numFmtId="4" fontId="6" fillId="0" borderId="57" xfId="0" applyNumberFormat="1" applyFont="1" applyBorder="1" applyAlignment="1">
      <alignment horizontal="center" vertical="center" wrapText="1"/>
    </xf>
    <xf numFmtId="44" fontId="6" fillId="0" borderId="57" xfId="5" applyFont="1" applyBorder="1" applyAlignment="1">
      <alignment vertical="center" wrapText="1"/>
    </xf>
    <xf numFmtId="44" fontId="20" fillId="0" borderId="57" xfId="0" applyNumberFormat="1" applyFont="1" applyBorder="1" applyAlignment="1">
      <alignment vertical="center" wrapText="1"/>
    </xf>
    <xf numFmtId="0" fontId="20" fillId="0" borderId="57" xfId="0" applyFont="1" applyBorder="1" applyAlignment="1">
      <alignment vertical="center" wrapText="1"/>
    </xf>
    <xf numFmtId="0" fontId="20" fillId="0" borderId="156" xfId="0" applyFont="1" applyBorder="1" applyAlignment="1">
      <alignment horizontal="center" vertical="center"/>
    </xf>
    <xf numFmtId="0" fontId="20" fillId="0" borderId="44" xfId="0" applyFont="1" applyBorder="1" applyAlignment="1">
      <alignment horizontal="center" vertical="center"/>
    </xf>
    <xf numFmtId="0" fontId="20" fillId="0" borderId="42" xfId="0" applyFont="1" applyBorder="1" applyAlignment="1">
      <alignment horizontal="center" vertical="center"/>
    </xf>
  </cellXfs>
  <cellStyles count="6">
    <cellStyle name="Moeda" xfId="5" builtinId="4"/>
    <cellStyle name="Normal" xfId="0" builtinId="0"/>
    <cellStyle name="Normal 2 2" xfId="4" xr:uid="{66D9A0A7-3988-4721-BFD9-BD7431DFE78A}"/>
    <cellStyle name="Normal 5 6" xfId="3" xr:uid="{104CD173-595F-423A-8C5F-F558E1C161A0}"/>
    <cellStyle name="Porcentagem" xfId="2" builtinId="5"/>
    <cellStyle name="Vírgula" xfId="1" builtinId="3"/>
  </cellStyles>
  <dxfs count="8">
    <dxf>
      <fill>
        <patternFill patternType="solid">
          <fgColor indexed="64"/>
          <bgColor theme="5" tint="-9.9978637043366805E-2"/>
        </patternFill>
      </fill>
      <alignment horizontal="general" vertical="center" textRotation="0" wrapText="1" indent="0" justifyLastLine="0" shrinkToFit="0" readingOrder="0"/>
    </dxf>
    <dxf>
      <fill>
        <patternFill patternType="solid">
          <fgColor indexed="64"/>
          <bgColor theme="5" tint="-9.9978637043366805E-2"/>
        </patternFill>
      </fill>
      <alignment horizontal="general" vertical="center" textRotation="0" wrapText="1" indent="0" justifyLastLine="0" shrinkToFit="0" readingOrder="0"/>
    </dxf>
    <dxf>
      <fill>
        <patternFill patternType="solid">
          <fgColor indexed="64"/>
          <bgColor theme="5" tint="-9.9978637043366805E-2"/>
        </patternFill>
      </fill>
      <alignment horizontal="general" vertical="center" textRotation="0" wrapText="1" indent="0" justifyLastLine="0" shrinkToFit="0" readingOrder="0"/>
    </dxf>
    <dxf>
      <fill>
        <patternFill patternType="solid">
          <fgColor indexed="64"/>
          <bgColor theme="5" tint="-9.9978637043366805E-2"/>
        </patternFill>
      </fill>
      <alignment horizontal="general" vertical="center" textRotation="0" wrapText="1" indent="0" justifyLastLine="0" shrinkToFit="0" readingOrder="0"/>
    </dxf>
    <dxf>
      <border>
        <left style="medium">
          <color rgb="FF000000"/>
        </left>
        <right style="medium">
          <color rgb="FF000000"/>
        </right>
        <top style="medium">
          <color rgb="FF000000"/>
        </top>
        <bottom style="medium">
          <color rgb="FF000000"/>
        </bottom>
      </border>
    </dxf>
    <dxf>
      <fill>
        <patternFill patternType="solid">
          <fgColor indexed="64"/>
          <bgColor theme="5" tint="-9.9978637043366805E-2"/>
        </patternFill>
      </fill>
      <alignment horizontal="general" vertical="center" textRotation="0" wrapText="1" indent="0" justifyLastLine="0" shrinkToFit="0" readingOrder="0"/>
    </dxf>
    <dxf>
      <border>
        <bottom style="medium">
          <color rgb="FF000000"/>
        </bottom>
      </border>
    </dxf>
    <dxf>
      <fill>
        <patternFill patternType="solid">
          <fgColor indexed="64"/>
          <bgColor theme="5" tint="-0.499984740745262"/>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438150</xdr:colOff>
      <xdr:row>0</xdr:row>
      <xdr:rowOff>0</xdr:rowOff>
    </xdr:from>
    <xdr:to>
      <xdr:col>21</xdr:col>
      <xdr:colOff>390525</xdr:colOff>
      <xdr:row>25</xdr:row>
      <xdr:rowOff>47625</xdr:rowOff>
    </xdr:to>
    <xdr:pic>
      <xdr:nvPicPr>
        <xdr:cNvPr id="2" name="Imagem 1">
          <a:extLst>
            <a:ext uri="{FF2B5EF4-FFF2-40B4-BE49-F238E27FC236}">
              <a16:creationId xmlns:a16="http://schemas.microsoft.com/office/drawing/2014/main" id="{05DAC6B4-76EE-4C11-B432-66C72CC57348}"/>
            </a:ext>
          </a:extLst>
        </xdr:cNvPr>
        <xdr:cNvPicPr>
          <a:picLocks noChangeAspect="1"/>
        </xdr:cNvPicPr>
      </xdr:nvPicPr>
      <xdr:blipFill>
        <a:blip xmlns:r="http://schemas.openxmlformats.org/officeDocument/2006/relationships" r:embed="rId1"/>
        <a:stretch>
          <a:fillRect/>
        </a:stretch>
      </xdr:blipFill>
      <xdr:spPr>
        <a:xfrm>
          <a:off x="10067925" y="0"/>
          <a:ext cx="7877175" cy="54483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0ED3025-CB38-408E-AAB9-42C33305D779}" name="Tabela34" displayName="Tabela34" ref="B15:E45" totalsRowShown="0" headerRowDxfId="7" dataDxfId="5" headerRowBorderDxfId="6" tableBorderDxfId="4">
  <autoFilter ref="B15:E45" xr:uid="{60ED3025-CB38-408E-AAB9-42C33305D779}"/>
  <tableColumns count="4">
    <tableColumn id="1" xr3:uid="{818D9565-E6AC-4F2B-B0F1-7D834E6BE993}" name="SERVIÇOS PREVISTOS" dataDxfId="3"/>
    <tableColumn id="2" xr3:uid="{1AEE91A0-FEB1-4EC8-BC4F-1F5EBF7F6C1E}" name="VALOR DO SERVIÇO (R$)" dataDxfId="2"/>
    <tableColumn id="3" xr3:uid="{9508F698-9EA1-435D-9846-1542C473F3B7}" name="VALOR 30 MESES DE CONTRATO (R$)" dataDxfId="1"/>
    <tableColumn id="4" xr3:uid="{7CF18684-769F-4B53-8A19-FCEBD45F1838}" name="OBSERVAÇÕES" dataDxfId="0"/>
  </tableColumns>
  <tableStyleInfo name="TableStyleMedium2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9B475-C78E-4A75-B12C-1CF8ABAF15B4}">
  <sheetPr>
    <pageSetUpPr fitToPage="1"/>
  </sheetPr>
  <dimension ref="B1:E60"/>
  <sheetViews>
    <sheetView showGridLines="0" tabSelected="1" topLeftCell="A36" zoomScale="80" zoomScaleNormal="80" workbookViewId="0">
      <selection activeCell="B52" sqref="B52:E52"/>
    </sheetView>
  </sheetViews>
  <sheetFormatPr defaultRowHeight="15" x14ac:dyDescent="0.25"/>
  <cols>
    <col min="1" max="1" width="12.42578125" customWidth="1"/>
    <col min="2" max="2" width="70.42578125" customWidth="1"/>
    <col min="3" max="3" width="26.42578125" bestFit="1" customWidth="1"/>
    <col min="4" max="4" width="36.7109375" bestFit="1" customWidth="1"/>
    <col min="5" max="5" width="45.28515625" customWidth="1"/>
  </cols>
  <sheetData>
    <row r="1" spans="2:5" ht="15.75" thickBot="1" x14ac:dyDescent="0.3"/>
    <row r="2" spans="2:5" ht="60" customHeight="1" thickBot="1" x14ac:dyDescent="0.3">
      <c r="B2" s="438" t="s">
        <v>702</v>
      </c>
      <c r="C2" s="439"/>
      <c r="D2" s="439"/>
      <c r="E2" s="440"/>
    </row>
    <row r="3" spans="2:5" ht="7.5" customHeight="1" thickBot="1" x14ac:dyDescent="0.3"/>
    <row r="4" spans="2:5" ht="15.75" x14ac:dyDescent="0.25">
      <c r="B4" s="441" t="s">
        <v>703</v>
      </c>
      <c r="C4" s="442"/>
      <c r="D4" s="442"/>
      <c r="E4" s="443"/>
    </row>
    <row r="5" spans="2:5" ht="15.75" x14ac:dyDescent="0.25">
      <c r="B5" s="444" t="s">
        <v>704</v>
      </c>
      <c r="C5" s="445"/>
      <c r="D5" s="445"/>
      <c r="E5" s="446"/>
    </row>
    <row r="6" spans="2:5" ht="15.75" x14ac:dyDescent="0.25">
      <c r="B6" s="447" t="s">
        <v>705</v>
      </c>
      <c r="C6" s="448"/>
      <c r="D6" s="448"/>
      <c r="E6" s="449"/>
    </row>
    <row r="7" spans="2:5" ht="15.75" x14ac:dyDescent="0.25">
      <c r="B7" s="444" t="s">
        <v>706</v>
      </c>
      <c r="C7" s="445"/>
      <c r="D7" s="445"/>
      <c r="E7" s="446"/>
    </row>
    <row r="8" spans="2:5" ht="16.5" thickBot="1" x14ac:dyDescent="0.3">
      <c r="B8" s="450" t="s">
        <v>707</v>
      </c>
      <c r="C8" s="451"/>
      <c r="D8" s="451"/>
      <c r="E8" s="452"/>
    </row>
    <row r="9" spans="2:5" ht="7.5" customHeight="1" thickBot="1" x14ac:dyDescent="0.3"/>
    <row r="10" spans="2:5" s="254" customFormat="1" ht="29.1" customHeight="1" thickBot="1" x14ac:dyDescent="0.3">
      <c r="B10" s="453" t="s">
        <v>708</v>
      </c>
      <c r="C10" s="454"/>
      <c r="D10" s="454"/>
      <c r="E10" s="455"/>
    </row>
    <row r="11" spans="2:5" s="254" customFormat="1" ht="7.5" customHeight="1" thickBot="1" x14ac:dyDescent="0.3">
      <c r="B11" s="256"/>
      <c r="C11" s="256"/>
      <c r="D11" s="256"/>
      <c r="E11" s="256"/>
    </row>
    <row r="12" spans="2:5" s="254" customFormat="1" ht="72" customHeight="1" thickBot="1" x14ac:dyDescent="0.3">
      <c r="B12" s="459" t="s">
        <v>710</v>
      </c>
      <c r="C12" s="460"/>
      <c r="D12" s="460"/>
      <c r="E12" s="461"/>
    </row>
    <row r="13" spans="2:5" ht="7.5" customHeight="1" thickBot="1" x14ac:dyDescent="0.3"/>
    <row r="14" spans="2:5" ht="39.75" customHeight="1" x14ac:dyDescent="0.25">
      <c r="B14" s="471" t="s">
        <v>0</v>
      </c>
      <c r="C14" s="472"/>
      <c r="D14" s="472"/>
      <c r="E14" s="473"/>
    </row>
    <row r="15" spans="2:5" x14ac:dyDescent="0.25">
      <c r="B15" s="208" t="s">
        <v>1</v>
      </c>
      <c r="C15" s="209" t="s">
        <v>2</v>
      </c>
      <c r="D15" s="209" t="s">
        <v>3</v>
      </c>
      <c r="E15" s="210" t="s">
        <v>4</v>
      </c>
    </row>
    <row r="16" spans="2:5" x14ac:dyDescent="0.25">
      <c r="B16" s="211" t="s">
        <v>5</v>
      </c>
      <c r="C16" s="263">
        <f>SUM(C17:C24)</f>
        <v>0</v>
      </c>
      <c r="D16" s="263">
        <f>SUM(D17:D24)</f>
        <v>0</v>
      </c>
      <c r="E16" s="212"/>
    </row>
    <row r="17" spans="2:5" x14ac:dyDescent="0.25">
      <c r="B17" s="213" t="s">
        <v>6</v>
      </c>
      <c r="C17" s="368"/>
      <c r="D17" s="368"/>
      <c r="E17" s="214"/>
    </row>
    <row r="18" spans="2:5" x14ac:dyDescent="0.25">
      <c r="B18" s="213" t="s">
        <v>7</v>
      </c>
      <c r="C18" s="368"/>
      <c r="D18" s="368"/>
      <c r="E18" s="214"/>
    </row>
    <row r="19" spans="2:5" x14ac:dyDescent="0.25">
      <c r="B19" s="213" t="s">
        <v>8</v>
      </c>
      <c r="C19" s="368"/>
      <c r="D19" s="368"/>
      <c r="E19" s="214"/>
    </row>
    <row r="20" spans="2:5" x14ac:dyDescent="0.25">
      <c r="B20" s="213" t="s">
        <v>9</v>
      </c>
      <c r="C20" s="368"/>
      <c r="D20" s="368"/>
      <c r="E20" s="214"/>
    </row>
    <row r="21" spans="2:5" x14ac:dyDescent="0.25">
      <c r="B21" s="213" t="s">
        <v>10</v>
      </c>
      <c r="C21" s="368"/>
      <c r="D21" s="368"/>
      <c r="E21" s="214"/>
    </row>
    <row r="22" spans="2:5" x14ac:dyDescent="0.25">
      <c r="B22" s="213" t="s">
        <v>11</v>
      </c>
      <c r="C22" s="368"/>
      <c r="D22" s="368"/>
      <c r="E22" s="214"/>
    </row>
    <row r="23" spans="2:5" x14ac:dyDescent="0.25">
      <c r="B23" s="213" t="s">
        <v>12</v>
      </c>
      <c r="C23" s="368"/>
      <c r="D23" s="368"/>
      <c r="E23" s="213"/>
    </row>
    <row r="24" spans="2:5" x14ac:dyDescent="0.25">
      <c r="B24" s="213" t="s">
        <v>13</v>
      </c>
      <c r="C24" s="368"/>
      <c r="D24" s="368"/>
      <c r="E24" s="214"/>
    </row>
    <row r="25" spans="2:5" x14ac:dyDescent="0.25">
      <c r="B25" s="211" t="s">
        <v>14</v>
      </c>
      <c r="C25" s="263">
        <f>SUM(C26:C36)</f>
        <v>0</v>
      </c>
      <c r="D25" s="263">
        <f>SUM(D26:D36)</f>
        <v>0</v>
      </c>
      <c r="E25" s="212"/>
    </row>
    <row r="26" spans="2:5" x14ac:dyDescent="0.25">
      <c r="B26" s="213" t="s">
        <v>15</v>
      </c>
      <c r="C26" s="368"/>
      <c r="D26" s="368"/>
      <c r="E26" s="214"/>
    </row>
    <row r="27" spans="2:5" x14ac:dyDescent="0.25">
      <c r="B27" s="213" t="s">
        <v>16</v>
      </c>
      <c r="C27" s="368"/>
      <c r="D27" s="368"/>
      <c r="E27" s="214"/>
    </row>
    <row r="28" spans="2:5" x14ac:dyDescent="0.25">
      <c r="B28" s="213" t="s">
        <v>17</v>
      </c>
      <c r="C28" s="368"/>
      <c r="D28" s="368"/>
      <c r="E28" s="214"/>
    </row>
    <row r="29" spans="2:5" ht="30" x14ac:dyDescent="0.25">
      <c r="B29" s="213" t="s">
        <v>18</v>
      </c>
      <c r="C29" s="368"/>
      <c r="D29" s="368"/>
      <c r="E29" s="214"/>
    </row>
    <row r="30" spans="2:5" x14ac:dyDescent="0.25">
      <c r="B30" s="213" t="s">
        <v>19</v>
      </c>
      <c r="C30" s="368"/>
      <c r="D30" s="368"/>
      <c r="E30" s="213"/>
    </row>
    <row r="31" spans="2:5" ht="30" x14ac:dyDescent="0.25">
      <c r="B31" s="213" t="s">
        <v>20</v>
      </c>
      <c r="C31" s="368"/>
      <c r="D31" s="368"/>
      <c r="E31" s="213"/>
    </row>
    <row r="32" spans="2:5" x14ac:dyDescent="0.25">
      <c r="B32" s="213" t="s">
        <v>21</v>
      </c>
      <c r="C32" s="368"/>
      <c r="D32" s="368"/>
      <c r="E32" s="213"/>
    </row>
    <row r="33" spans="2:5" x14ac:dyDescent="0.25">
      <c r="B33" s="213" t="s">
        <v>22</v>
      </c>
      <c r="C33" s="368"/>
      <c r="D33" s="368"/>
      <c r="E33" s="213"/>
    </row>
    <row r="34" spans="2:5" x14ac:dyDescent="0.25">
      <c r="B34" s="213" t="s">
        <v>23</v>
      </c>
      <c r="C34" s="368"/>
      <c r="D34" s="368"/>
      <c r="E34" s="213"/>
    </row>
    <row r="35" spans="2:5" x14ac:dyDescent="0.25">
      <c r="B35" s="213" t="s">
        <v>24</v>
      </c>
      <c r="C35" s="368"/>
      <c r="D35" s="368"/>
      <c r="E35" s="213"/>
    </row>
    <row r="36" spans="2:5" x14ac:dyDescent="0.25">
      <c r="B36" s="213" t="s">
        <v>725</v>
      </c>
      <c r="C36" s="368"/>
      <c r="D36" s="368"/>
      <c r="E36" s="213"/>
    </row>
    <row r="37" spans="2:5" x14ac:dyDescent="0.25">
      <c r="B37" s="211" t="s">
        <v>25</v>
      </c>
      <c r="C37" s="263">
        <f>SUM(C38:C42)</f>
        <v>0</v>
      </c>
      <c r="D37" s="263">
        <f>SUM(D38:D42)</f>
        <v>0</v>
      </c>
      <c r="E37" s="212"/>
    </row>
    <row r="38" spans="2:5" x14ac:dyDescent="0.25">
      <c r="B38" s="213" t="s">
        <v>26</v>
      </c>
      <c r="C38" s="368"/>
      <c r="D38" s="368"/>
      <c r="E38" s="214"/>
    </row>
    <row r="39" spans="2:5" x14ac:dyDescent="0.25">
      <c r="B39" s="213" t="s">
        <v>27</v>
      </c>
      <c r="C39" s="368"/>
      <c r="D39" s="368"/>
      <c r="E39" s="214"/>
    </row>
    <row r="40" spans="2:5" x14ac:dyDescent="0.25">
      <c r="B40" s="213" t="s">
        <v>28</v>
      </c>
      <c r="C40" s="368"/>
      <c r="D40" s="368"/>
      <c r="E40" s="214"/>
    </row>
    <row r="41" spans="2:5" x14ac:dyDescent="0.25">
      <c r="B41" s="213" t="s">
        <v>722</v>
      </c>
      <c r="C41" s="368"/>
      <c r="D41" s="368"/>
      <c r="E41" s="214"/>
    </row>
    <row r="42" spans="2:5" x14ac:dyDescent="0.25">
      <c r="B42" s="213" t="s">
        <v>29</v>
      </c>
      <c r="C42" s="368"/>
      <c r="D42" s="368"/>
      <c r="E42" s="214"/>
    </row>
    <row r="43" spans="2:5" x14ac:dyDescent="0.25">
      <c r="B43" s="422" t="s">
        <v>726</v>
      </c>
      <c r="C43" s="263">
        <f>SUM(C44)</f>
        <v>0</v>
      </c>
      <c r="D43" s="263">
        <f>SUM(D44)</f>
        <v>0</v>
      </c>
      <c r="E43" s="212"/>
    </row>
    <row r="44" spans="2:5" x14ac:dyDescent="0.25">
      <c r="B44" s="213" t="s">
        <v>30</v>
      </c>
      <c r="C44" s="368"/>
      <c r="D44" s="368"/>
      <c r="E44" s="214"/>
    </row>
    <row r="45" spans="2:5" x14ac:dyDescent="0.25">
      <c r="B45" s="215" t="s">
        <v>31</v>
      </c>
      <c r="C45" s="216">
        <f>SUM(C17:C24,C26:C36,C38:C42,C44)</f>
        <v>0</v>
      </c>
      <c r="D45" s="216">
        <f>SUM(D17:D24,D26:D36,D38:D42,D44)</f>
        <v>0</v>
      </c>
      <c r="E45" s="217"/>
    </row>
    <row r="46" spans="2:5" ht="7.5" customHeight="1" thickBot="1" x14ac:dyDescent="0.3"/>
    <row r="47" spans="2:5" ht="75" customHeight="1" x14ac:dyDescent="0.25">
      <c r="B47" s="423" t="s">
        <v>709</v>
      </c>
      <c r="C47" s="424"/>
      <c r="D47" s="424"/>
      <c r="E47" s="425"/>
    </row>
    <row r="48" spans="2:5" s="255" customFormat="1" ht="29.1" customHeight="1" x14ac:dyDescent="0.25">
      <c r="B48" s="426" t="s">
        <v>696</v>
      </c>
      <c r="C48" s="427"/>
      <c r="D48" s="427"/>
      <c r="E48" s="428"/>
    </row>
    <row r="49" spans="2:5" ht="29.1" customHeight="1" thickBot="1" x14ac:dyDescent="0.3">
      <c r="B49" s="429" t="s">
        <v>697</v>
      </c>
      <c r="C49" s="430"/>
      <c r="D49" s="430"/>
      <c r="E49" s="431"/>
    </row>
    <row r="50" spans="2:5" s="254" customFormat="1" ht="29.1" customHeight="1" thickBot="1" x14ac:dyDescent="0.3">
      <c r="B50" s="432" t="s">
        <v>698</v>
      </c>
      <c r="C50" s="433"/>
      <c r="D50" s="433"/>
      <c r="E50" s="434"/>
    </row>
    <row r="51" spans="2:5" ht="29.1" customHeight="1" x14ac:dyDescent="0.25">
      <c r="B51" s="462"/>
      <c r="C51" s="463"/>
      <c r="D51" s="463"/>
      <c r="E51" s="464"/>
    </row>
    <row r="52" spans="2:5" ht="29.1" customHeight="1" x14ac:dyDescent="0.25">
      <c r="B52" s="465" t="s">
        <v>727</v>
      </c>
      <c r="C52" s="466"/>
      <c r="D52" s="466"/>
      <c r="E52" s="467"/>
    </row>
    <row r="53" spans="2:5" ht="29.1" customHeight="1" x14ac:dyDescent="0.25">
      <c r="B53" s="468"/>
      <c r="C53" s="469"/>
      <c r="D53" s="469"/>
      <c r="E53" s="470"/>
    </row>
    <row r="54" spans="2:5" ht="29.1" customHeight="1" x14ac:dyDescent="0.25">
      <c r="B54" s="465" t="s">
        <v>699</v>
      </c>
      <c r="C54" s="466"/>
      <c r="D54" s="466"/>
      <c r="E54" s="467"/>
    </row>
    <row r="55" spans="2:5" ht="29.1" customHeight="1" x14ac:dyDescent="0.25">
      <c r="B55" s="260"/>
      <c r="C55" s="261"/>
      <c r="D55" s="261"/>
      <c r="E55" s="262"/>
    </row>
    <row r="56" spans="2:5" ht="29.1" customHeight="1" x14ac:dyDescent="0.25">
      <c r="B56" s="260"/>
      <c r="C56" s="261"/>
      <c r="D56" s="261"/>
      <c r="E56" s="262"/>
    </row>
    <row r="57" spans="2:5" ht="29.1" customHeight="1" x14ac:dyDescent="0.25">
      <c r="B57" s="260"/>
      <c r="C57" s="261"/>
      <c r="D57" s="261"/>
      <c r="E57" s="262"/>
    </row>
    <row r="58" spans="2:5" ht="29.1" customHeight="1" x14ac:dyDescent="0.25">
      <c r="B58" s="465" t="s">
        <v>700</v>
      </c>
      <c r="C58" s="466"/>
      <c r="D58" s="466"/>
      <c r="E58" s="467"/>
    </row>
    <row r="59" spans="2:5" ht="29.1" customHeight="1" x14ac:dyDescent="0.25">
      <c r="B59" s="456" t="s">
        <v>701</v>
      </c>
      <c r="C59" s="457"/>
      <c r="D59" s="457"/>
      <c r="E59" s="458"/>
    </row>
    <row r="60" spans="2:5" ht="29.1" customHeight="1" thickBot="1" x14ac:dyDescent="0.3">
      <c r="B60" s="435"/>
      <c r="C60" s="436"/>
      <c r="D60" s="436"/>
      <c r="E60" s="437"/>
    </row>
  </sheetData>
  <mergeCells count="20">
    <mergeCell ref="B8:E8"/>
    <mergeCell ref="B10:E10"/>
    <mergeCell ref="B59:E59"/>
    <mergeCell ref="B12:E12"/>
    <mergeCell ref="B51:E51"/>
    <mergeCell ref="B52:E52"/>
    <mergeCell ref="B53:E53"/>
    <mergeCell ref="B54:E54"/>
    <mergeCell ref="B58:E58"/>
    <mergeCell ref="B14:E14"/>
    <mergeCell ref="B2:E2"/>
    <mergeCell ref="B4:E4"/>
    <mergeCell ref="B5:E5"/>
    <mergeCell ref="B6:E6"/>
    <mergeCell ref="B7:E7"/>
    <mergeCell ref="B47:E47"/>
    <mergeCell ref="B48:E48"/>
    <mergeCell ref="B49:E49"/>
    <mergeCell ref="B50:E50"/>
    <mergeCell ref="B60:E60"/>
  </mergeCells>
  <pageMargins left="0.7" right="0.7" top="0.75" bottom="0.75" header="0.3" footer="0.3"/>
  <pageSetup paperSize="9" scale="45" fitToHeight="0"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1ACB1-70C0-4F94-BBB9-6CF6E4A301F4}">
  <sheetPr>
    <pageSetUpPr fitToPage="1"/>
  </sheetPr>
  <dimension ref="B2:J11"/>
  <sheetViews>
    <sheetView showGridLines="0" zoomScaleNormal="100" workbookViewId="0">
      <selection activeCell="B1" sqref="B1"/>
    </sheetView>
  </sheetViews>
  <sheetFormatPr defaultColWidth="9.140625" defaultRowHeight="15" x14ac:dyDescent="0.25"/>
  <cols>
    <col min="1" max="1" width="4" style="48" customWidth="1"/>
    <col min="2" max="6" width="14" style="48" customWidth="1"/>
    <col min="7" max="7" width="24.5703125" style="48" customWidth="1"/>
    <col min="8" max="9" width="14" style="48" customWidth="1"/>
    <col min="10" max="10" width="28.7109375" style="48" customWidth="1"/>
    <col min="11" max="16384" width="9.140625" style="48"/>
  </cols>
  <sheetData>
    <row r="2" spans="2:10" x14ac:dyDescent="0.25">
      <c r="B2" s="558" t="s">
        <v>188</v>
      </c>
      <c r="C2" s="558"/>
      <c r="D2" s="558"/>
      <c r="E2" s="558"/>
      <c r="F2" s="558"/>
      <c r="G2" s="558"/>
      <c r="H2" s="558"/>
      <c r="I2" s="558"/>
      <c r="J2" s="558"/>
    </row>
    <row r="3" spans="2:10" ht="45" x14ac:dyDescent="0.25">
      <c r="B3" s="62" t="s">
        <v>166</v>
      </c>
      <c r="C3" s="63" t="s">
        <v>167</v>
      </c>
      <c r="D3" s="63" t="s">
        <v>168</v>
      </c>
      <c r="E3" s="63" t="s">
        <v>169</v>
      </c>
      <c r="F3" s="63" t="s">
        <v>170</v>
      </c>
      <c r="G3" s="63" t="s">
        <v>171</v>
      </c>
      <c r="H3" s="63" t="s">
        <v>172</v>
      </c>
      <c r="I3" s="64" t="s">
        <v>189</v>
      </c>
      <c r="J3" s="64" t="s">
        <v>723</v>
      </c>
    </row>
    <row r="4" spans="2:10" x14ac:dyDescent="0.25">
      <c r="B4" s="65" t="s">
        <v>178</v>
      </c>
      <c r="C4" s="66" t="s">
        <v>190</v>
      </c>
      <c r="D4" s="66" t="s">
        <v>180</v>
      </c>
      <c r="E4" s="66" t="s">
        <v>191</v>
      </c>
      <c r="F4" s="66" t="s">
        <v>192</v>
      </c>
      <c r="G4" s="66" t="s">
        <v>183</v>
      </c>
      <c r="H4" s="66">
        <v>2</v>
      </c>
      <c r="I4" s="266"/>
      <c r="J4" s="267">
        <f>I4*30</f>
        <v>0</v>
      </c>
    </row>
    <row r="5" spans="2:10" x14ac:dyDescent="0.25">
      <c r="B5" s="67"/>
      <c r="C5" s="68"/>
      <c r="D5" s="68"/>
      <c r="E5" s="68"/>
      <c r="F5" s="68"/>
      <c r="G5" s="68"/>
      <c r="H5" s="68"/>
      <c r="I5" s="68"/>
      <c r="J5" s="68"/>
    </row>
    <row r="6" spans="2:10" x14ac:dyDescent="0.25">
      <c r="B6" s="558" t="s">
        <v>193</v>
      </c>
      <c r="C6" s="558"/>
      <c r="D6" s="558"/>
      <c r="E6" s="558"/>
      <c r="F6" s="558"/>
      <c r="G6" s="558"/>
      <c r="H6" s="558"/>
      <c r="I6" s="558"/>
      <c r="J6" s="558"/>
    </row>
    <row r="7" spans="2:10" ht="45" x14ac:dyDescent="0.25">
      <c r="B7" s="62" t="s">
        <v>166</v>
      </c>
      <c r="C7" s="63" t="s">
        <v>167</v>
      </c>
      <c r="D7" s="63" t="s">
        <v>168</v>
      </c>
      <c r="E7" s="63" t="s">
        <v>169</v>
      </c>
      <c r="F7" s="63" t="s">
        <v>170</v>
      </c>
      <c r="G7" s="63" t="s">
        <v>171</v>
      </c>
      <c r="H7" s="63" t="s">
        <v>172</v>
      </c>
      <c r="I7" s="64" t="s">
        <v>189</v>
      </c>
      <c r="J7" s="64" t="s">
        <v>723</v>
      </c>
    </row>
    <row r="8" spans="2:10" x14ac:dyDescent="0.25">
      <c r="B8" s="65" t="s">
        <v>178</v>
      </c>
      <c r="C8" s="66" t="s">
        <v>190</v>
      </c>
      <c r="D8" s="66" t="s">
        <v>180</v>
      </c>
      <c r="E8" s="66" t="s">
        <v>191</v>
      </c>
      <c r="F8" s="66" t="s">
        <v>192</v>
      </c>
      <c r="G8" s="66" t="s">
        <v>183</v>
      </c>
      <c r="H8" s="66">
        <v>2</v>
      </c>
      <c r="I8" s="266"/>
      <c r="J8" s="267">
        <f>I8*30</f>
        <v>0</v>
      </c>
    </row>
    <row r="9" spans="2:10" x14ac:dyDescent="0.25">
      <c r="B9" s="559" t="s">
        <v>194</v>
      </c>
      <c r="C9" s="560"/>
      <c r="D9" s="560"/>
      <c r="E9" s="560"/>
      <c r="F9" s="560"/>
      <c r="G9" s="560"/>
      <c r="H9" s="560"/>
      <c r="I9" s="387"/>
      <c r="J9" s="384">
        <f>J4+J8</f>
        <v>0</v>
      </c>
    </row>
    <row r="10" spans="2:10" ht="15.75" thickBot="1" x14ac:dyDescent="0.3">
      <c r="B10" s="561" t="s">
        <v>195</v>
      </c>
      <c r="C10" s="562"/>
      <c r="D10" s="562"/>
      <c r="E10" s="562"/>
      <c r="F10" s="562"/>
      <c r="G10" s="562"/>
      <c r="H10" s="562"/>
      <c r="I10" s="388"/>
      <c r="J10" s="389">
        <v>0</v>
      </c>
    </row>
    <row r="11" spans="2:10" ht="15.75" thickBot="1" x14ac:dyDescent="0.3">
      <c r="B11" s="563" t="s">
        <v>196</v>
      </c>
      <c r="C11" s="564"/>
      <c r="D11" s="564"/>
      <c r="E11" s="564"/>
      <c r="F11" s="564"/>
      <c r="G11" s="564"/>
      <c r="H11" s="564"/>
      <c r="I11" s="385"/>
      <c r="J11" s="386">
        <f>(J10+100%)*J9</f>
        <v>0</v>
      </c>
    </row>
  </sheetData>
  <mergeCells count="5">
    <mergeCell ref="B6:J6"/>
    <mergeCell ref="B2:J2"/>
    <mergeCell ref="B9:H9"/>
    <mergeCell ref="B10:H10"/>
    <mergeCell ref="B11:H11"/>
  </mergeCells>
  <pageMargins left="0.7" right="0.7" top="0.75" bottom="0.75" header="0.3" footer="0.3"/>
  <pageSetup paperSize="9" scale="6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C74E9-29E2-4547-9738-2111EC1CE48C}">
  <sheetPr>
    <pageSetUpPr fitToPage="1"/>
  </sheetPr>
  <dimension ref="B2:H10"/>
  <sheetViews>
    <sheetView showGridLines="0" zoomScale="80" zoomScaleNormal="80" workbookViewId="0">
      <selection activeCell="B1" sqref="B1"/>
    </sheetView>
  </sheetViews>
  <sheetFormatPr defaultColWidth="9.140625" defaultRowHeight="15" x14ac:dyDescent="0.25"/>
  <cols>
    <col min="1" max="1" width="9.140625" style="48"/>
    <col min="2" max="2" width="23.7109375" style="48" customWidth="1"/>
    <col min="3" max="3" width="57.5703125" style="48" customWidth="1"/>
    <col min="4" max="4" width="37" style="48" customWidth="1"/>
    <col min="5" max="5" width="7.7109375" style="48" bestFit="1" customWidth="1"/>
    <col min="6" max="6" width="36.5703125" style="48" customWidth="1"/>
    <col min="7" max="7" width="9.140625" style="48"/>
    <col min="8" max="8" width="18.140625" style="48" customWidth="1"/>
    <col min="9" max="16384" width="9.140625" style="48"/>
  </cols>
  <sheetData>
    <row r="2" spans="2:8" ht="36" customHeight="1" x14ac:dyDescent="0.25">
      <c r="B2" s="548" t="s">
        <v>197</v>
      </c>
      <c r="C2" s="549"/>
      <c r="D2" s="549"/>
      <c r="E2" s="549"/>
      <c r="F2" s="549"/>
      <c r="G2" s="549"/>
      <c r="H2" s="565"/>
    </row>
    <row r="3" spans="2:8" ht="60" customHeight="1" x14ac:dyDescent="0.25">
      <c r="B3" s="49" t="s">
        <v>198</v>
      </c>
      <c r="C3" s="49" t="s">
        <v>199</v>
      </c>
      <c r="D3" s="49" t="s">
        <v>200</v>
      </c>
      <c r="E3" s="49" t="s">
        <v>201</v>
      </c>
      <c r="F3" s="49" t="s">
        <v>202</v>
      </c>
      <c r="G3" s="49" t="s">
        <v>203</v>
      </c>
      <c r="H3" s="49" t="s">
        <v>196</v>
      </c>
    </row>
    <row r="4" spans="2:8" ht="45" x14ac:dyDescent="0.25">
      <c r="B4" s="566" t="s">
        <v>204</v>
      </c>
      <c r="C4" s="183" t="s">
        <v>205</v>
      </c>
      <c r="D4" s="270"/>
      <c r="E4" s="184">
        <v>30</v>
      </c>
      <c r="F4" s="269">
        <f>D4*E4</f>
        <v>0</v>
      </c>
      <c r="G4" s="50">
        <v>0</v>
      </c>
      <c r="H4" s="268">
        <f>F4*(G4+100%)</f>
        <v>0</v>
      </c>
    </row>
    <row r="5" spans="2:8" ht="45" x14ac:dyDescent="0.25">
      <c r="B5" s="567"/>
      <c r="C5" s="183" t="s">
        <v>205</v>
      </c>
      <c r="D5" s="270"/>
      <c r="E5" s="184">
        <v>30</v>
      </c>
      <c r="F5" s="269">
        <f t="shared" ref="F5:F9" si="0">D5*E5</f>
        <v>0</v>
      </c>
      <c r="G5" s="50">
        <v>0</v>
      </c>
      <c r="H5" s="268">
        <f t="shared" ref="H5:H9" si="1">F5*(G5+100%)</f>
        <v>0</v>
      </c>
    </row>
    <row r="6" spans="2:8" ht="45" x14ac:dyDescent="0.25">
      <c r="B6" s="568"/>
      <c r="C6" s="183" t="s">
        <v>206</v>
      </c>
      <c r="D6" s="270"/>
      <c r="E6" s="184">
        <v>30</v>
      </c>
      <c r="F6" s="269">
        <f t="shared" si="0"/>
        <v>0</v>
      </c>
      <c r="G6" s="50">
        <v>0</v>
      </c>
      <c r="H6" s="268">
        <f t="shared" si="1"/>
        <v>0</v>
      </c>
    </row>
    <row r="7" spans="2:8" ht="60" x14ac:dyDescent="0.25">
      <c r="B7" s="566" t="s">
        <v>207</v>
      </c>
      <c r="C7" s="183" t="s">
        <v>208</v>
      </c>
      <c r="D7" s="270"/>
      <c r="E7" s="184">
        <v>30</v>
      </c>
      <c r="F7" s="269">
        <f t="shared" si="0"/>
        <v>0</v>
      </c>
      <c r="G7" s="50">
        <v>0</v>
      </c>
      <c r="H7" s="268">
        <f t="shared" si="1"/>
        <v>0</v>
      </c>
    </row>
    <row r="8" spans="2:8" ht="60" x14ac:dyDescent="0.25">
      <c r="B8" s="568"/>
      <c r="C8" s="183" t="s">
        <v>209</v>
      </c>
      <c r="D8" s="270"/>
      <c r="E8" s="184">
        <v>30</v>
      </c>
      <c r="F8" s="269">
        <f t="shared" si="0"/>
        <v>0</v>
      </c>
      <c r="G8" s="50">
        <v>0</v>
      </c>
      <c r="H8" s="268">
        <f t="shared" si="1"/>
        <v>0</v>
      </c>
    </row>
    <row r="9" spans="2:8" ht="105.75" thickBot="1" x14ac:dyDescent="0.3">
      <c r="B9" s="367" t="s">
        <v>210</v>
      </c>
      <c r="C9" s="288" t="s">
        <v>211</v>
      </c>
      <c r="D9" s="373"/>
      <c r="E9" s="193">
        <v>30</v>
      </c>
      <c r="F9" s="374">
        <f t="shared" si="0"/>
        <v>0</v>
      </c>
      <c r="G9" s="293">
        <v>0</v>
      </c>
      <c r="H9" s="296">
        <f t="shared" si="1"/>
        <v>0</v>
      </c>
    </row>
    <row r="10" spans="2:8" ht="22.5" customHeight="1" thickBot="1" x14ac:dyDescent="0.3">
      <c r="B10" s="569" t="s">
        <v>212</v>
      </c>
      <c r="C10" s="570"/>
      <c r="D10" s="570"/>
      <c r="E10" s="570"/>
      <c r="F10" s="570"/>
      <c r="G10" s="570"/>
      <c r="H10" s="390">
        <f>SUM(H4:H9)</f>
        <v>0</v>
      </c>
    </row>
  </sheetData>
  <mergeCells count="4">
    <mergeCell ref="B2:H2"/>
    <mergeCell ref="B4:B6"/>
    <mergeCell ref="B7:B8"/>
    <mergeCell ref="B10:G10"/>
  </mergeCells>
  <pageMargins left="0.7" right="0.7" top="0.75" bottom="0.75" header="0.3" footer="0.3"/>
  <pageSetup paperSize="9" scale="43"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CE910-2791-405A-B83B-077D151ED51A}">
  <sheetPr>
    <pageSetUpPr fitToPage="1"/>
  </sheetPr>
  <dimension ref="B2:F28"/>
  <sheetViews>
    <sheetView showGridLines="0" zoomScale="70" zoomScaleNormal="70" workbookViewId="0">
      <selection activeCell="B1" sqref="B1"/>
    </sheetView>
  </sheetViews>
  <sheetFormatPr defaultColWidth="9.140625" defaultRowHeight="15" x14ac:dyDescent="0.25"/>
  <cols>
    <col min="1" max="1" width="9.140625" style="48"/>
    <col min="2" max="2" width="27.5703125" style="48" customWidth="1"/>
    <col min="3" max="3" width="102.85546875" style="48" customWidth="1"/>
    <col min="4" max="4" width="37.5703125" style="48" customWidth="1"/>
    <col min="5" max="5" width="18.28515625" style="48" customWidth="1"/>
    <col min="6" max="6" width="36.5703125" style="48" customWidth="1"/>
    <col min="7" max="16384" width="9.140625" style="48"/>
  </cols>
  <sheetData>
    <row r="2" spans="2:6" ht="15.75" thickBot="1" x14ac:dyDescent="0.3"/>
    <row r="3" spans="2:6" ht="32.25" customHeight="1" thickBot="1" x14ac:dyDescent="0.3">
      <c r="B3" s="576" t="s">
        <v>213</v>
      </c>
      <c r="C3" s="577"/>
      <c r="D3" s="577"/>
      <c r="E3" s="577"/>
      <c r="F3" s="578"/>
    </row>
    <row r="4" spans="2:6" ht="132" customHeight="1" thickBot="1" x14ac:dyDescent="0.3">
      <c r="B4" s="51" t="s">
        <v>214</v>
      </c>
      <c r="C4" s="52" t="s">
        <v>215</v>
      </c>
      <c r="D4" s="53" t="s">
        <v>216</v>
      </c>
      <c r="E4" s="54" t="s">
        <v>217</v>
      </c>
      <c r="F4" s="55" t="s">
        <v>218</v>
      </c>
    </row>
    <row r="5" spans="2:6" ht="38.25" customHeight="1" x14ac:dyDescent="0.25">
      <c r="B5" s="571" t="s">
        <v>219</v>
      </c>
      <c r="C5" s="69" t="s">
        <v>220</v>
      </c>
      <c r="D5" s="276"/>
      <c r="E5" s="70">
        <v>10</v>
      </c>
      <c r="F5" s="281">
        <f>D5*E5</f>
        <v>0</v>
      </c>
    </row>
    <row r="6" spans="2:6" ht="38.25" customHeight="1" x14ac:dyDescent="0.25">
      <c r="B6" s="572"/>
      <c r="C6" s="71" t="s">
        <v>221</v>
      </c>
      <c r="D6" s="277"/>
      <c r="E6" s="72">
        <v>10</v>
      </c>
      <c r="F6" s="282">
        <f t="shared" ref="F6:F25" si="0">D6*E6</f>
        <v>0</v>
      </c>
    </row>
    <row r="7" spans="2:6" ht="38.25" customHeight="1" x14ac:dyDescent="0.25">
      <c r="B7" s="572"/>
      <c r="C7" s="71" t="s">
        <v>221</v>
      </c>
      <c r="D7" s="277"/>
      <c r="E7" s="72">
        <v>10</v>
      </c>
      <c r="F7" s="282">
        <f>D7*E7</f>
        <v>0</v>
      </c>
    </row>
    <row r="8" spans="2:6" ht="38.25" customHeight="1" x14ac:dyDescent="0.25">
      <c r="B8" s="572"/>
      <c r="C8" s="71" t="s">
        <v>222</v>
      </c>
      <c r="D8" s="277"/>
      <c r="E8" s="72">
        <v>10</v>
      </c>
      <c r="F8" s="282">
        <f t="shared" si="0"/>
        <v>0</v>
      </c>
    </row>
    <row r="9" spans="2:6" ht="38.25" customHeight="1" thickBot="1" x14ac:dyDescent="0.3">
      <c r="B9" s="572"/>
      <c r="C9" s="71" t="s">
        <v>222</v>
      </c>
      <c r="D9" s="278"/>
      <c r="E9" s="73">
        <v>10</v>
      </c>
      <c r="F9" s="283">
        <f t="shared" si="0"/>
        <v>0</v>
      </c>
    </row>
    <row r="10" spans="2:6" ht="38.25" customHeight="1" x14ac:dyDescent="0.25">
      <c r="B10" s="573" t="s">
        <v>223</v>
      </c>
      <c r="C10" s="74" t="s">
        <v>224</v>
      </c>
      <c r="D10" s="279"/>
      <c r="E10" s="58">
        <v>10</v>
      </c>
      <c r="F10" s="281">
        <f t="shared" si="0"/>
        <v>0</v>
      </c>
    </row>
    <row r="11" spans="2:6" ht="38.25" customHeight="1" x14ac:dyDescent="0.25">
      <c r="B11" s="572"/>
      <c r="C11" s="71" t="s">
        <v>221</v>
      </c>
      <c r="D11" s="277"/>
      <c r="E11" s="72">
        <v>10</v>
      </c>
      <c r="F11" s="282">
        <f t="shared" si="0"/>
        <v>0</v>
      </c>
    </row>
    <row r="12" spans="2:6" ht="38.25" customHeight="1" x14ac:dyDescent="0.25">
      <c r="B12" s="572"/>
      <c r="C12" s="71" t="s">
        <v>221</v>
      </c>
      <c r="D12" s="277"/>
      <c r="E12" s="72">
        <v>10</v>
      </c>
      <c r="F12" s="282">
        <f t="shared" si="0"/>
        <v>0</v>
      </c>
    </row>
    <row r="13" spans="2:6" ht="38.25" customHeight="1" x14ac:dyDescent="0.25">
      <c r="B13" s="572"/>
      <c r="C13" s="71" t="s">
        <v>221</v>
      </c>
      <c r="D13" s="277"/>
      <c r="E13" s="72">
        <v>10</v>
      </c>
      <c r="F13" s="282">
        <f t="shared" si="0"/>
        <v>0</v>
      </c>
    </row>
    <row r="14" spans="2:6" ht="38.25" customHeight="1" x14ac:dyDescent="0.25">
      <c r="B14" s="572"/>
      <c r="C14" s="71" t="s">
        <v>221</v>
      </c>
      <c r="D14" s="277"/>
      <c r="E14" s="72">
        <v>10</v>
      </c>
      <c r="F14" s="282">
        <f t="shared" si="0"/>
        <v>0</v>
      </c>
    </row>
    <row r="15" spans="2:6" ht="38.25" customHeight="1" x14ac:dyDescent="0.25">
      <c r="B15" s="572"/>
      <c r="C15" s="71" t="s">
        <v>225</v>
      </c>
      <c r="D15" s="277"/>
      <c r="E15" s="72">
        <v>10</v>
      </c>
      <c r="F15" s="282">
        <f t="shared" si="0"/>
        <v>0</v>
      </c>
    </row>
    <row r="16" spans="2:6" ht="38.25" customHeight="1" thickBot="1" x14ac:dyDescent="0.3">
      <c r="B16" s="574"/>
      <c r="C16" s="75" t="s">
        <v>226</v>
      </c>
      <c r="D16" s="278"/>
      <c r="E16" s="73">
        <v>10</v>
      </c>
      <c r="F16" s="283">
        <f t="shared" si="0"/>
        <v>0</v>
      </c>
    </row>
    <row r="17" spans="2:6" ht="38.25" customHeight="1" x14ac:dyDescent="0.25">
      <c r="B17" s="572" t="s">
        <v>227</v>
      </c>
      <c r="C17" s="74" t="s">
        <v>228</v>
      </c>
      <c r="D17" s="279"/>
      <c r="E17" s="58">
        <v>10</v>
      </c>
      <c r="F17" s="281">
        <f t="shared" si="0"/>
        <v>0</v>
      </c>
    </row>
    <row r="18" spans="2:6" ht="38.25" customHeight="1" x14ac:dyDescent="0.25">
      <c r="B18" s="572"/>
      <c r="C18" s="71" t="s">
        <v>229</v>
      </c>
      <c r="D18" s="277"/>
      <c r="E18" s="72">
        <v>10</v>
      </c>
      <c r="F18" s="282">
        <f t="shared" si="0"/>
        <v>0</v>
      </c>
    </row>
    <row r="19" spans="2:6" ht="38.25" customHeight="1" x14ac:dyDescent="0.25">
      <c r="B19" s="572"/>
      <c r="C19" s="71" t="s">
        <v>230</v>
      </c>
      <c r="D19" s="277"/>
      <c r="E19" s="72">
        <v>10</v>
      </c>
      <c r="F19" s="282">
        <f t="shared" si="0"/>
        <v>0</v>
      </c>
    </row>
    <row r="20" spans="2:6" ht="38.25" customHeight="1" x14ac:dyDescent="0.25">
      <c r="B20" s="572"/>
      <c r="C20" s="71" t="s">
        <v>231</v>
      </c>
      <c r="D20" s="277"/>
      <c r="E20" s="72">
        <v>10</v>
      </c>
      <c r="F20" s="282">
        <f t="shared" si="0"/>
        <v>0</v>
      </c>
    </row>
    <row r="21" spans="2:6" ht="38.25" customHeight="1" thickBot="1" x14ac:dyDescent="0.3">
      <c r="B21" s="575"/>
      <c r="C21" s="75" t="s">
        <v>232</v>
      </c>
      <c r="D21" s="278"/>
      <c r="E21" s="73">
        <v>10</v>
      </c>
      <c r="F21" s="283">
        <f t="shared" si="0"/>
        <v>0</v>
      </c>
    </row>
    <row r="22" spans="2:6" ht="38.25" customHeight="1" x14ac:dyDescent="0.25">
      <c r="B22" s="571" t="s">
        <v>233</v>
      </c>
      <c r="C22" s="74" t="s">
        <v>234</v>
      </c>
      <c r="D22" s="279"/>
      <c r="E22" s="58">
        <v>10</v>
      </c>
      <c r="F22" s="281">
        <f t="shared" si="0"/>
        <v>0</v>
      </c>
    </row>
    <row r="23" spans="2:6" ht="38.25" customHeight="1" x14ac:dyDescent="0.25">
      <c r="B23" s="572"/>
      <c r="C23" s="71" t="s">
        <v>235</v>
      </c>
      <c r="D23" s="277"/>
      <c r="E23" s="72">
        <v>10</v>
      </c>
      <c r="F23" s="282">
        <f t="shared" si="0"/>
        <v>0</v>
      </c>
    </row>
    <row r="24" spans="2:6" ht="38.25" customHeight="1" thickBot="1" x14ac:dyDescent="0.3">
      <c r="B24" s="572"/>
      <c r="C24" s="71" t="s">
        <v>235</v>
      </c>
      <c r="D24" s="277"/>
      <c r="E24" s="72">
        <v>10</v>
      </c>
      <c r="F24" s="282">
        <f t="shared" si="0"/>
        <v>0</v>
      </c>
    </row>
    <row r="25" spans="2:6" ht="38.25" customHeight="1" thickBot="1" x14ac:dyDescent="0.3">
      <c r="B25" s="154" t="s">
        <v>236</v>
      </c>
      <c r="C25" s="155" t="s">
        <v>237</v>
      </c>
      <c r="D25" s="280"/>
      <c r="E25" s="156">
        <v>10</v>
      </c>
      <c r="F25" s="284">
        <f t="shared" si="0"/>
        <v>0</v>
      </c>
    </row>
    <row r="26" spans="2:6" ht="27.75" customHeight="1" x14ac:dyDescent="0.25">
      <c r="B26" s="157" t="s">
        <v>238</v>
      </c>
      <c r="C26" s="165"/>
      <c r="D26" s="167"/>
      <c r="E26" s="167"/>
      <c r="F26" s="396">
        <f>SUM(F5:F25)</f>
        <v>0</v>
      </c>
    </row>
    <row r="27" spans="2:6" ht="30" customHeight="1" thickBot="1" x14ac:dyDescent="0.3">
      <c r="B27" s="371" t="s">
        <v>195</v>
      </c>
      <c r="C27" s="393"/>
      <c r="D27" s="394"/>
      <c r="E27" s="394"/>
      <c r="F27" s="395">
        <v>0</v>
      </c>
    </row>
    <row r="28" spans="2:6" ht="30" customHeight="1" thickBot="1" x14ac:dyDescent="0.3">
      <c r="B28" s="372" t="s">
        <v>196</v>
      </c>
      <c r="C28" s="391"/>
      <c r="D28" s="379"/>
      <c r="E28" s="379"/>
      <c r="F28" s="392">
        <f>(F27+100%)*F26</f>
        <v>0</v>
      </c>
    </row>
  </sheetData>
  <mergeCells count="5">
    <mergeCell ref="B22:B24"/>
    <mergeCell ref="B5:B9"/>
    <mergeCell ref="B10:B16"/>
    <mergeCell ref="B17:B21"/>
    <mergeCell ref="B3:F3"/>
  </mergeCells>
  <pageMargins left="0.511811024" right="0.511811024" top="0.78740157499999996" bottom="0.78740157499999996" header="0.31496062000000002" footer="0.31496062000000002"/>
  <pageSetup paperSize="9" scale="3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B61B-6FD1-4F86-A3AF-1D83F9950146}">
  <sheetPr>
    <pageSetUpPr fitToPage="1"/>
  </sheetPr>
  <dimension ref="B2:H12"/>
  <sheetViews>
    <sheetView showGridLines="0" workbookViewId="0">
      <selection activeCell="B1" sqref="B1"/>
    </sheetView>
  </sheetViews>
  <sheetFormatPr defaultColWidth="9.140625" defaultRowHeight="15" x14ac:dyDescent="0.25"/>
  <cols>
    <col min="1" max="1" width="4.85546875" style="48" customWidth="1"/>
    <col min="2" max="2" width="31.42578125" style="48" customWidth="1"/>
    <col min="3" max="3" width="59.5703125" style="48" customWidth="1"/>
    <col min="4" max="4" width="31.42578125" style="48" customWidth="1"/>
    <col min="5" max="5" width="19.140625" style="48" customWidth="1"/>
    <col min="6" max="6" width="31.42578125" style="48" customWidth="1"/>
    <col min="7" max="7" width="11.5703125" style="48" customWidth="1"/>
    <col min="8" max="8" width="18.28515625" style="48" customWidth="1"/>
    <col min="9" max="16384" width="9.140625" style="48"/>
  </cols>
  <sheetData>
    <row r="2" spans="2:8" ht="36.75" customHeight="1" x14ac:dyDescent="0.25">
      <c r="B2" s="582" t="s">
        <v>239</v>
      </c>
      <c r="C2" s="582"/>
      <c r="D2" s="582"/>
      <c r="E2" s="582"/>
      <c r="F2" s="582"/>
      <c r="G2" s="582"/>
      <c r="H2" s="582"/>
    </row>
    <row r="3" spans="2:8" x14ac:dyDescent="0.25">
      <c r="B3" s="581" t="s">
        <v>240</v>
      </c>
      <c r="C3" s="581" t="s">
        <v>241</v>
      </c>
      <c r="D3" s="581" t="s">
        <v>242</v>
      </c>
      <c r="E3" s="581" t="s">
        <v>243</v>
      </c>
      <c r="F3" s="593" t="s">
        <v>244</v>
      </c>
      <c r="G3" s="581" t="s">
        <v>203</v>
      </c>
      <c r="H3" s="581" t="s">
        <v>245</v>
      </c>
    </row>
    <row r="4" spans="2:8" x14ac:dyDescent="0.25">
      <c r="B4" s="581"/>
      <c r="C4" s="581"/>
      <c r="D4" s="581"/>
      <c r="E4" s="581"/>
      <c r="F4" s="581"/>
      <c r="G4" s="581"/>
      <c r="H4" s="581"/>
    </row>
    <row r="5" spans="2:8" x14ac:dyDescent="0.25">
      <c r="B5" s="581"/>
      <c r="C5" s="581"/>
      <c r="D5" s="581"/>
      <c r="E5" s="581"/>
      <c r="F5" s="581"/>
      <c r="G5" s="581"/>
      <c r="H5" s="581"/>
    </row>
    <row r="6" spans="2:8" x14ac:dyDescent="0.25">
      <c r="B6" s="581"/>
      <c r="C6" s="581"/>
      <c r="D6" s="581"/>
      <c r="E6" s="581"/>
      <c r="F6" s="581"/>
      <c r="G6" s="581"/>
      <c r="H6" s="581"/>
    </row>
    <row r="7" spans="2:8" x14ac:dyDescent="0.25">
      <c r="B7" s="581"/>
      <c r="C7" s="581"/>
      <c r="D7" s="581"/>
      <c r="E7" s="581"/>
      <c r="F7" s="581"/>
      <c r="G7" s="581"/>
      <c r="H7" s="581"/>
    </row>
    <row r="8" spans="2:8" ht="30" customHeight="1" x14ac:dyDescent="0.25">
      <c r="B8" s="587" t="s">
        <v>246</v>
      </c>
      <c r="C8" s="591" t="s">
        <v>247</v>
      </c>
      <c r="D8" s="589"/>
      <c r="E8" s="587">
        <v>30</v>
      </c>
      <c r="F8" s="584">
        <f>D8*E8</f>
        <v>0</v>
      </c>
      <c r="G8" s="583">
        <v>0</v>
      </c>
      <c r="H8" s="584">
        <f>(G8+100%)*F8</f>
        <v>0</v>
      </c>
    </row>
    <row r="9" spans="2:8" ht="30" customHeight="1" x14ac:dyDescent="0.25">
      <c r="B9" s="587"/>
      <c r="C9" s="592"/>
      <c r="D9" s="589"/>
      <c r="E9" s="587"/>
      <c r="F9" s="584"/>
      <c r="G9" s="583"/>
      <c r="H9" s="584"/>
    </row>
    <row r="10" spans="2:8" ht="30" customHeight="1" x14ac:dyDescent="0.25">
      <c r="B10" s="587" t="s">
        <v>248</v>
      </c>
      <c r="C10" s="591" t="s">
        <v>249</v>
      </c>
      <c r="D10" s="589"/>
      <c r="E10" s="587">
        <v>30</v>
      </c>
      <c r="F10" s="584">
        <f>D10*E10</f>
        <v>0</v>
      </c>
      <c r="G10" s="583">
        <v>0</v>
      </c>
      <c r="H10" s="584">
        <f>(G10+100%)*F10</f>
        <v>0</v>
      </c>
    </row>
    <row r="11" spans="2:8" ht="30" customHeight="1" thickBot="1" x14ac:dyDescent="0.3">
      <c r="B11" s="588"/>
      <c r="C11" s="592"/>
      <c r="D11" s="590"/>
      <c r="E11" s="588"/>
      <c r="F11" s="586"/>
      <c r="G11" s="585"/>
      <c r="H11" s="586"/>
    </row>
    <row r="12" spans="2:8" ht="24.75" customHeight="1" thickBot="1" x14ac:dyDescent="0.3">
      <c r="B12" s="579" t="s">
        <v>250</v>
      </c>
      <c r="C12" s="580"/>
      <c r="D12" s="580"/>
      <c r="E12" s="580"/>
      <c r="F12" s="580"/>
      <c r="G12" s="580"/>
      <c r="H12" s="397">
        <f>H10+H8</f>
        <v>0</v>
      </c>
    </row>
  </sheetData>
  <mergeCells count="23">
    <mergeCell ref="C10:C11"/>
    <mergeCell ref="D3:D7"/>
    <mergeCell ref="E3:E7"/>
    <mergeCell ref="F3:F7"/>
    <mergeCell ref="B8:B9"/>
    <mergeCell ref="E8:E9"/>
    <mergeCell ref="C8:C9"/>
    <mergeCell ref="B12:G12"/>
    <mergeCell ref="G3:G7"/>
    <mergeCell ref="H3:H7"/>
    <mergeCell ref="B2:H2"/>
    <mergeCell ref="G8:G9"/>
    <mergeCell ref="H8:H9"/>
    <mergeCell ref="G10:G11"/>
    <mergeCell ref="H10:H11"/>
    <mergeCell ref="E10:E11"/>
    <mergeCell ref="D8:D9"/>
    <mergeCell ref="D10:D11"/>
    <mergeCell ref="F8:F9"/>
    <mergeCell ref="F10:F11"/>
    <mergeCell ref="B10:B11"/>
    <mergeCell ref="B3:B7"/>
    <mergeCell ref="C3:C7"/>
  </mergeCells>
  <pageMargins left="0.7" right="0.7" top="0.75" bottom="0.75" header="0.3" footer="0.3"/>
  <pageSetup paperSize="9" scale="4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BFFFE-88CC-4EF5-8607-34655164D215}">
  <sheetPr>
    <pageSetUpPr fitToPage="1"/>
  </sheetPr>
  <dimension ref="B2:I608"/>
  <sheetViews>
    <sheetView showGridLines="0" zoomScale="85" zoomScaleNormal="85" workbookViewId="0">
      <pane ySplit="7" topLeftCell="A8" activePane="bottomLeft" state="frozen"/>
      <selection pane="bottomLeft" activeCell="B1" sqref="B1"/>
    </sheetView>
  </sheetViews>
  <sheetFormatPr defaultColWidth="9.140625" defaultRowHeight="15" x14ac:dyDescent="0.25"/>
  <cols>
    <col min="1" max="1" width="6.5703125" style="48" customWidth="1"/>
    <col min="2" max="2" width="24.28515625" style="48" customWidth="1"/>
    <col min="3" max="3" width="83.140625" style="48" customWidth="1"/>
    <col min="4" max="4" width="20.5703125" style="48" customWidth="1"/>
    <col min="5" max="5" width="25.42578125" style="48" customWidth="1"/>
    <col min="6" max="6" width="26.85546875" style="61" customWidth="1"/>
    <col min="7" max="7" width="13.42578125" style="48" bestFit="1" customWidth="1"/>
    <col min="8" max="8" width="42.5703125" style="159" customWidth="1"/>
    <col min="9" max="16384" width="9.140625" style="48"/>
  </cols>
  <sheetData>
    <row r="2" spans="2:9" ht="21" x14ac:dyDescent="0.25">
      <c r="B2" s="596" t="s">
        <v>251</v>
      </c>
      <c r="C2" s="597"/>
      <c r="D2" s="597"/>
      <c r="E2" s="597"/>
      <c r="F2" s="597"/>
      <c r="G2" s="597"/>
      <c r="H2" s="598"/>
      <c r="I2" s="3"/>
    </row>
    <row r="3" spans="2:9" x14ac:dyDescent="0.25">
      <c r="B3" s="599" t="s">
        <v>252</v>
      </c>
      <c r="C3" s="599" t="s">
        <v>253</v>
      </c>
      <c r="D3" s="599" t="s">
        <v>254</v>
      </c>
      <c r="E3" s="599" t="s">
        <v>255</v>
      </c>
      <c r="F3" s="599" t="s">
        <v>256</v>
      </c>
      <c r="G3" s="599" t="s">
        <v>257</v>
      </c>
      <c r="H3" s="599" t="s">
        <v>258</v>
      </c>
      <c r="I3" s="3"/>
    </row>
    <row r="4" spans="2:9" x14ac:dyDescent="0.25">
      <c r="B4" s="599"/>
      <c r="C4" s="599"/>
      <c r="D4" s="599"/>
      <c r="E4" s="599"/>
      <c r="F4" s="599"/>
      <c r="G4" s="599"/>
      <c r="H4" s="599"/>
      <c r="I4" s="3"/>
    </row>
    <row r="5" spans="2:9" x14ac:dyDescent="0.25">
      <c r="B5" s="599"/>
      <c r="C5" s="599"/>
      <c r="D5" s="599"/>
      <c r="E5" s="599"/>
      <c r="F5" s="599"/>
      <c r="G5" s="599"/>
      <c r="H5" s="599"/>
      <c r="I5" s="3"/>
    </row>
    <row r="6" spans="2:9" x14ac:dyDescent="0.25">
      <c r="B6" s="599"/>
      <c r="C6" s="599"/>
      <c r="D6" s="599"/>
      <c r="E6" s="599"/>
      <c r="F6" s="599"/>
      <c r="G6" s="599"/>
      <c r="H6" s="599"/>
      <c r="I6" s="3"/>
    </row>
    <row r="7" spans="2:9" x14ac:dyDescent="0.25">
      <c r="B7" s="599"/>
      <c r="C7" s="599"/>
      <c r="D7" s="599"/>
      <c r="E7" s="599"/>
      <c r="F7" s="599"/>
      <c r="G7" s="599"/>
      <c r="H7" s="599"/>
      <c r="I7" s="3"/>
    </row>
    <row r="8" spans="2:9" x14ac:dyDescent="0.25">
      <c r="B8" s="595" t="s">
        <v>259</v>
      </c>
      <c r="C8" s="76" t="s">
        <v>260</v>
      </c>
      <c r="D8" s="77"/>
      <c r="E8" s="77"/>
      <c r="F8" s="77"/>
      <c r="G8" s="78"/>
      <c r="H8" s="158"/>
      <c r="I8" s="3"/>
    </row>
    <row r="9" spans="2:9" x14ac:dyDescent="0.25">
      <c r="B9" s="595"/>
      <c r="C9" s="79" t="s">
        <v>261</v>
      </c>
      <c r="D9" s="298"/>
      <c r="E9" s="298"/>
      <c r="F9" s="299">
        <f>D9+E9</f>
        <v>0</v>
      </c>
      <c r="G9" s="80">
        <v>30</v>
      </c>
      <c r="H9" s="300">
        <f>F9*G9</f>
        <v>0</v>
      </c>
      <c r="I9" s="3"/>
    </row>
    <row r="10" spans="2:9" x14ac:dyDescent="0.25">
      <c r="B10" s="595"/>
      <c r="C10" s="79" t="s">
        <v>262</v>
      </c>
      <c r="D10" s="298"/>
      <c r="E10" s="298"/>
      <c r="F10" s="299">
        <f t="shared" ref="F10:F73" si="0">D10+E10</f>
        <v>0</v>
      </c>
      <c r="G10" s="80">
        <v>30</v>
      </c>
      <c r="H10" s="300">
        <f>F10*G10</f>
        <v>0</v>
      </c>
      <c r="I10" s="3"/>
    </row>
    <row r="11" spans="2:9" x14ac:dyDescent="0.25">
      <c r="B11" s="595"/>
      <c r="C11" s="79" t="s">
        <v>262</v>
      </c>
      <c r="D11" s="298"/>
      <c r="E11" s="298"/>
      <c r="F11" s="299">
        <f t="shared" si="0"/>
        <v>0</v>
      </c>
      <c r="G11" s="80">
        <v>30</v>
      </c>
      <c r="H11" s="300">
        <f t="shared" ref="H11:H74" si="1">F11*G11</f>
        <v>0</v>
      </c>
      <c r="I11" s="3"/>
    </row>
    <row r="12" spans="2:9" x14ac:dyDescent="0.25">
      <c r="B12" s="595"/>
      <c r="C12" s="79" t="s">
        <v>262</v>
      </c>
      <c r="D12" s="298"/>
      <c r="E12" s="298"/>
      <c r="F12" s="299">
        <f t="shared" si="0"/>
        <v>0</v>
      </c>
      <c r="G12" s="80">
        <v>30</v>
      </c>
      <c r="H12" s="300">
        <f t="shared" si="1"/>
        <v>0</v>
      </c>
      <c r="I12" s="3"/>
    </row>
    <row r="13" spans="2:9" ht="30" x14ac:dyDescent="0.25">
      <c r="B13" s="595"/>
      <c r="C13" s="79" t="s">
        <v>263</v>
      </c>
      <c r="D13" s="298"/>
      <c r="E13" s="298"/>
      <c r="F13" s="299">
        <f t="shared" si="0"/>
        <v>0</v>
      </c>
      <c r="G13" s="80">
        <v>30</v>
      </c>
      <c r="H13" s="300">
        <f t="shared" si="1"/>
        <v>0</v>
      </c>
      <c r="I13" s="3"/>
    </row>
    <row r="14" spans="2:9" x14ac:dyDescent="0.25">
      <c r="B14" s="595"/>
      <c r="C14" s="79" t="s">
        <v>264</v>
      </c>
      <c r="D14" s="298"/>
      <c r="E14" s="298"/>
      <c r="F14" s="299">
        <f t="shared" si="0"/>
        <v>0</v>
      </c>
      <c r="G14" s="80">
        <v>30</v>
      </c>
      <c r="H14" s="300">
        <f t="shared" si="1"/>
        <v>0</v>
      </c>
      <c r="I14" s="3"/>
    </row>
    <row r="15" spans="2:9" x14ac:dyDescent="0.25">
      <c r="B15" s="595"/>
      <c r="C15" s="79" t="s">
        <v>264</v>
      </c>
      <c r="D15" s="298"/>
      <c r="E15" s="298"/>
      <c r="F15" s="299">
        <f t="shared" si="0"/>
        <v>0</v>
      </c>
      <c r="G15" s="80">
        <v>30</v>
      </c>
      <c r="H15" s="300">
        <f t="shared" si="1"/>
        <v>0</v>
      </c>
      <c r="I15" s="3"/>
    </row>
    <row r="16" spans="2:9" x14ac:dyDescent="0.25">
      <c r="B16" s="595"/>
      <c r="C16" s="160" t="s">
        <v>265</v>
      </c>
      <c r="D16" s="161"/>
      <c r="E16" s="161"/>
      <c r="F16" s="162"/>
      <c r="G16" s="162"/>
      <c r="H16" s="160"/>
      <c r="I16" s="3"/>
    </row>
    <row r="17" spans="2:9" x14ac:dyDescent="0.25">
      <c r="B17" s="595"/>
      <c r="C17" s="79" t="s">
        <v>266</v>
      </c>
      <c r="D17" s="298"/>
      <c r="E17" s="298"/>
      <c r="F17" s="299">
        <f t="shared" si="0"/>
        <v>0</v>
      </c>
      <c r="G17" s="80">
        <v>30</v>
      </c>
      <c r="H17" s="300">
        <f t="shared" si="1"/>
        <v>0</v>
      </c>
      <c r="I17" s="3"/>
    </row>
    <row r="18" spans="2:9" x14ac:dyDescent="0.25">
      <c r="B18" s="595"/>
      <c r="C18" s="79" t="s">
        <v>267</v>
      </c>
      <c r="D18" s="298"/>
      <c r="E18" s="298"/>
      <c r="F18" s="299">
        <f t="shared" si="0"/>
        <v>0</v>
      </c>
      <c r="G18" s="80">
        <v>30</v>
      </c>
      <c r="H18" s="300">
        <f t="shared" si="1"/>
        <v>0</v>
      </c>
      <c r="I18" s="3"/>
    </row>
    <row r="19" spans="2:9" x14ac:dyDescent="0.25">
      <c r="B19" s="595"/>
      <c r="C19" s="79" t="s">
        <v>268</v>
      </c>
      <c r="D19" s="298"/>
      <c r="E19" s="298"/>
      <c r="F19" s="299">
        <f t="shared" si="0"/>
        <v>0</v>
      </c>
      <c r="G19" s="80">
        <v>30</v>
      </c>
      <c r="H19" s="300">
        <f t="shared" si="1"/>
        <v>0</v>
      </c>
      <c r="I19" s="3"/>
    </row>
    <row r="20" spans="2:9" x14ac:dyDescent="0.25">
      <c r="B20" s="595"/>
      <c r="C20" s="79" t="s">
        <v>269</v>
      </c>
      <c r="D20" s="298"/>
      <c r="E20" s="298"/>
      <c r="F20" s="299">
        <f t="shared" si="0"/>
        <v>0</v>
      </c>
      <c r="G20" s="80">
        <v>30</v>
      </c>
      <c r="H20" s="300">
        <f t="shared" si="1"/>
        <v>0</v>
      </c>
      <c r="I20" s="3"/>
    </row>
    <row r="21" spans="2:9" x14ac:dyDescent="0.25">
      <c r="B21" s="595"/>
      <c r="C21" s="79" t="s">
        <v>270</v>
      </c>
      <c r="D21" s="298"/>
      <c r="E21" s="298"/>
      <c r="F21" s="299">
        <f t="shared" si="0"/>
        <v>0</v>
      </c>
      <c r="G21" s="80">
        <v>30</v>
      </c>
      <c r="H21" s="300">
        <f t="shared" si="1"/>
        <v>0</v>
      </c>
      <c r="I21" s="3"/>
    </row>
    <row r="22" spans="2:9" x14ac:dyDescent="0.25">
      <c r="B22" s="595"/>
      <c r="C22" s="79" t="s">
        <v>271</v>
      </c>
      <c r="D22" s="298"/>
      <c r="E22" s="298"/>
      <c r="F22" s="299">
        <f t="shared" si="0"/>
        <v>0</v>
      </c>
      <c r="G22" s="80">
        <v>30</v>
      </c>
      <c r="H22" s="300">
        <f t="shared" si="1"/>
        <v>0</v>
      </c>
      <c r="I22" s="3"/>
    </row>
    <row r="23" spans="2:9" x14ac:dyDescent="0.25">
      <c r="B23" s="595"/>
      <c r="C23" s="79" t="s">
        <v>272</v>
      </c>
      <c r="D23" s="298"/>
      <c r="E23" s="298"/>
      <c r="F23" s="299">
        <f t="shared" si="0"/>
        <v>0</v>
      </c>
      <c r="G23" s="80">
        <v>30</v>
      </c>
      <c r="H23" s="300">
        <f t="shared" si="1"/>
        <v>0</v>
      </c>
      <c r="I23" s="3"/>
    </row>
    <row r="24" spans="2:9" x14ac:dyDescent="0.25">
      <c r="B24" s="595"/>
      <c r="C24" s="76" t="s">
        <v>273</v>
      </c>
      <c r="D24" s="81"/>
      <c r="E24" s="81"/>
      <c r="F24" s="77"/>
      <c r="G24" s="78"/>
      <c r="H24" s="158"/>
      <c r="I24" s="3"/>
    </row>
    <row r="25" spans="2:9" x14ac:dyDescent="0.25">
      <c r="B25" s="595"/>
      <c r="C25" s="79" t="s">
        <v>274</v>
      </c>
      <c r="D25" s="298"/>
      <c r="E25" s="298"/>
      <c r="F25" s="299">
        <f t="shared" si="0"/>
        <v>0</v>
      </c>
      <c r="G25" s="80">
        <v>30</v>
      </c>
      <c r="H25" s="300">
        <f t="shared" si="1"/>
        <v>0</v>
      </c>
      <c r="I25" s="3"/>
    </row>
    <row r="26" spans="2:9" x14ac:dyDescent="0.25">
      <c r="B26" s="595"/>
      <c r="C26" s="79" t="s">
        <v>274</v>
      </c>
      <c r="D26" s="298"/>
      <c r="E26" s="298"/>
      <c r="F26" s="299">
        <f t="shared" si="0"/>
        <v>0</v>
      </c>
      <c r="G26" s="80">
        <v>30</v>
      </c>
      <c r="H26" s="300">
        <f t="shared" si="1"/>
        <v>0</v>
      </c>
      <c r="I26" s="3"/>
    </row>
    <row r="27" spans="2:9" x14ac:dyDescent="0.25">
      <c r="B27" s="595"/>
      <c r="C27" s="160" t="s">
        <v>265</v>
      </c>
      <c r="D27" s="161"/>
      <c r="E27" s="161"/>
      <c r="F27" s="162"/>
      <c r="G27" s="162"/>
      <c r="H27" s="160"/>
      <c r="I27" s="3"/>
    </row>
    <row r="28" spans="2:9" x14ac:dyDescent="0.25">
      <c r="B28" s="595"/>
      <c r="C28" s="79" t="s">
        <v>275</v>
      </c>
      <c r="D28" s="298"/>
      <c r="E28" s="298"/>
      <c r="F28" s="299">
        <f t="shared" si="0"/>
        <v>0</v>
      </c>
      <c r="G28" s="80">
        <v>30</v>
      </c>
      <c r="H28" s="300">
        <f t="shared" si="1"/>
        <v>0</v>
      </c>
      <c r="I28" s="3"/>
    </row>
    <row r="29" spans="2:9" x14ac:dyDescent="0.25">
      <c r="B29" s="595"/>
      <c r="C29" s="79" t="s">
        <v>276</v>
      </c>
      <c r="D29" s="298"/>
      <c r="E29" s="298"/>
      <c r="F29" s="299">
        <f t="shared" si="0"/>
        <v>0</v>
      </c>
      <c r="G29" s="80">
        <v>30</v>
      </c>
      <c r="H29" s="300">
        <f t="shared" si="1"/>
        <v>0</v>
      </c>
      <c r="I29" s="3"/>
    </row>
    <row r="30" spans="2:9" x14ac:dyDescent="0.25">
      <c r="B30" s="595"/>
      <c r="C30" s="79" t="s">
        <v>277</v>
      </c>
      <c r="D30" s="298"/>
      <c r="E30" s="298"/>
      <c r="F30" s="299">
        <f t="shared" si="0"/>
        <v>0</v>
      </c>
      <c r="G30" s="80">
        <v>30</v>
      </c>
      <c r="H30" s="300">
        <f t="shared" si="1"/>
        <v>0</v>
      </c>
      <c r="I30" s="3"/>
    </row>
    <row r="31" spans="2:9" x14ac:dyDescent="0.25">
      <c r="B31" s="595"/>
      <c r="C31" s="76" t="s">
        <v>278</v>
      </c>
      <c r="D31" s="81"/>
      <c r="E31" s="81"/>
      <c r="F31" s="77"/>
      <c r="G31" s="78"/>
      <c r="H31" s="158"/>
      <c r="I31" s="3"/>
    </row>
    <row r="32" spans="2:9" x14ac:dyDescent="0.25">
      <c r="B32" s="595"/>
      <c r="C32" s="79" t="s">
        <v>261</v>
      </c>
      <c r="D32" s="298"/>
      <c r="E32" s="298"/>
      <c r="F32" s="299">
        <f t="shared" si="0"/>
        <v>0</v>
      </c>
      <c r="G32" s="80">
        <v>30</v>
      </c>
      <c r="H32" s="300">
        <f t="shared" si="1"/>
        <v>0</v>
      </c>
      <c r="I32" s="3"/>
    </row>
    <row r="33" spans="2:9" x14ac:dyDescent="0.25">
      <c r="B33" s="595"/>
      <c r="C33" s="82" t="s">
        <v>279</v>
      </c>
      <c r="D33" s="298"/>
      <c r="E33" s="298"/>
      <c r="F33" s="299">
        <f t="shared" si="0"/>
        <v>0</v>
      </c>
      <c r="G33" s="80">
        <v>30</v>
      </c>
      <c r="H33" s="300">
        <f t="shared" si="1"/>
        <v>0</v>
      </c>
      <c r="I33" s="3"/>
    </row>
    <row r="34" spans="2:9" x14ac:dyDescent="0.25">
      <c r="B34" s="595"/>
      <c r="C34" s="82" t="s">
        <v>279</v>
      </c>
      <c r="D34" s="298"/>
      <c r="E34" s="298"/>
      <c r="F34" s="299">
        <f t="shared" si="0"/>
        <v>0</v>
      </c>
      <c r="G34" s="80">
        <v>30</v>
      </c>
      <c r="H34" s="300">
        <f t="shared" si="1"/>
        <v>0</v>
      </c>
      <c r="I34" s="3"/>
    </row>
    <row r="35" spans="2:9" x14ac:dyDescent="0.25">
      <c r="B35" s="595"/>
      <c r="C35" s="82" t="s">
        <v>279</v>
      </c>
      <c r="D35" s="298"/>
      <c r="E35" s="298"/>
      <c r="F35" s="299">
        <f t="shared" si="0"/>
        <v>0</v>
      </c>
      <c r="G35" s="80">
        <v>30</v>
      </c>
      <c r="H35" s="300">
        <f t="shared" si="1"/>
        <v>0</v>
      </c>
      <c r="I35" s="3"/>
    </row>
    <row r="36" spans="2:9" ht="30" x14ac:dyDescent="0.25">
      <c r="B36" s="595"/>
      <c r="C36" s="79" t="s">
        <v>280</v>
      </c>
      <c r="D36" s="298"/>
      <c r="E36" s="298"/>
      <c r="F36" s="299">
        <f t="shared" si="0"/>
        <v>0</v>
      </c>
      <c r="G36" s="80">
        <v>30</v>
      </c>
      <c r="H36" s="300">
        <f t="shared" si="1"/>
        <v>0</v>
      </c>
      <c r="I36" s="3"/>
    </row>
    <row r="37" spans="2:9" ht="30" x14ac:dyDescent="0.25">
      <c r="B37" s="595"/>
      <c r="C37" s="79" t="s">
        <v>280</v>
      </c>
      <c r="D37" s="298"/>
      <c r="E37" s="298"/>
      <c r="F37" s="299">
        <f t="shared" si="0"/>
        <v>0</v>
      </c>
      <c r="G37" s="80">
        <v>30</v>
      </c>
      <c r="H37" s="300">
        <f t="shared" si="1"/>
        <v>0</v>
      </c>
      <c r="I37" s="3"/>
    </row>
    <row r="38" spans="2:9" x14ac:dyDescent="0.25">
      <c r="B38" s="595"/>
      <c r="C38" s="79" t="s">
        <v>264</v>
      </c>
      <c r="D38" s="298"/>
      <c r="E38" s="298"/>
      <c r="F38" s="299">
        <f t="shared" si="0"/>
        <v>0</v>
      </c>
      <c r="G38" s="80">
        <v>30</v>
      </c>
      <c r="H38" s="300">
        <f t="shared" si="1"/>
        <v>0</v>
      </c>
      <c r="I38" s="3"/>
    </row>
    <row r="39" spans="2:9" x14ac:dyDescent="0.25">
      <c r="B39" s="595"/>
      <c r="C39" s="79" t="s">
        <v>264</v>
      </c>
      <c r="D39" s="298"/>
      <c r="E39" s="298"/>
      <c r="F39" s="299">
        <f t="shared" si="0"/>
        <v>0</v>
      </c>
      <c r="G39" s="80">
        <v>30</v>
      </c>
      <c r="H39" s="300">
        <f t="shared" si="1"/>
        <v>0</v>
      </c>
      <c r="I39" s="3"/>
    </row>
    <row r="40" spans="2:9" x14ac:dyDescent="0.25">
      <c r="B40" s="595"/>
      <c r="C40" s="79" t="s">
        <v>264</v>
      </c>
      <c r="D40" s="298"/>
      <c r="E40" s="298"/>
      <c r="F40" s="299">
        <f t="shared" si="0"/>
        <v>0</v>
      </c>
      <c r="G40" s="80">
        <v>30</v>
      </c>
      <c r="H40" s="300">
        <f t="shared" si="1"/>
        <v>0</v>
      </c>
      <c r="I40" s="3"/>
    </row>
    <row r="41" spans="2:9" x14ac:dyDescent="0.25">
      <c r="B41" s="595"/>
      <c r="C41" s="79" t="s">
        <v>264</v>
      </c>
      <c r="D41" s="298"/>
      <c r="E41" s="298"/>
      <c r="F41" s="299">
        <f t="shared" si="0"/>
        <v>0</v>
      </c>
      <c r="G41" s="80">
        <v>30</v>
      </c>
      <c r="H41" s="300">
        <f t="shared" si="1"/>
        <v>0</v>
      </c>
      <c r="I41" s="3"/>
    </row>
    <row r="42" spans="2:9" x14ac:dyDescent="0.25">
      <c r="B42" s="595"/>
      <c r="C42" s="79" t="s">
        <v>274</v>
      </c>
      <c r="D42" s="298"/>
      <c r="E42" s="298"/>
      <c r="F42" s="299">
        <f t="shared" si="0"/>
        <v>0</v>
      </c>
      <c r="G42" s="80">
        <v>30</v>
      </c>
      <c r="H42" s="300">
        <f t="shared" si="1"/>
        <v>0</v>
      </c>
      <c r="I42" s="3"/>
    </row>
    <row r="43" spans="2:9" x14ac:dyDescent="0.25">
      <c r="B43" s="595"/>
      <c r="C43" s="79" t="s">
        <v>281</v>
      </c>
      <c r="D43" s="298"/>
      <c r="E43" s="298"/>
      <c r="F43" s="299">
        <f t="shared" si="0"/>
        <v>0</v>
      </c>
      <c r="G43" s="80">
        <v>30</v>
      </c>
      <c r="H43" s="300">
        <f t="shared" si="1"/>
        <v>0</v>
      </c>
      <c r="I43" s="3"/>
    </row>
    <row r="44" spans="2:9" x14ac:dyDescent="0.25">
      <c r="B44" s="595"/>
      <c r="C44" s="79" t="s">
        <v>281</v>
      </c>
      <c r="D44" s="298"/>
      <c r="E44" s="298"/>
      <c r="F44" s="299">
        <f t="shared" si="0"/>
        <v>0</v>
      </c>
      <c r="G44" s="80">
        <v>30</v>
      </c>
      <c r="H44" s="300">
        <f t="shared" si="1"/>
        <v>0</v>
      </c>
      <c r="I44" s="3"/>
    </row>
    <row r="45" spans="2:9" x14ac:dyDescent="0.25">
      <c r="B45" s="595"/>
      <c r="C45" s="79" t="s">
        <v>282</v>
      </c>
      <c r="D45" s="298"/>
      <c r="E45" s="298"/>
      <c r="F45" s="299">
        <f t="shared" si="0"/>
        <v>0</v>
      </c>
      <c r="G45" s="80">
        <v>30</v>
      </c>
      <c r="H45" s="300">
        <f t="shared" si="1"/>
        <v>0</v>
      </c>
      <c r="I45" s="3"/>
    </row>
    <row r="46" spans="2:9" x14ac:dyDescent="0.25">
      <c r="B46" s="595"/>
      <c r="C46" s="160" t="s">
        <v>265</v>
      </c>
      <c r="D46" s="161"/>
      <c r="E46" s="161"/>
      <c r="F46" s="161"/>
      <c r="G46" s="162"/>
      <c r="H46" s="160"/>
      <c r="I46" s="3"/>
    </row>
    <row r="47" spans="2:9" x14ac:dyDescent="0.25">
      <c r="B47" s="595"/>
      <c r="C47" s="79" t="s">
        <v>283</v>
      </c>
      <c r="D47" s="298"/>
      <c r="E47" s="298"/>
      <c r="F47" s="299">
        <f t="shared" si="0"/>
        <v>0</v>
      </c>
      <c r="G47" s="80">
        <v>30</v>
      </c>
      <c r="H47" s="300">
        <f t="shared" si="1"/>
        <v>0</v>
      </c>
      <c r="I47" s="3"/>
    </row>
    <row r="48" spans="2:9" x14ac:dyDescent="0.25">
      <c r="B48" s="595"/>
      <c r="C48" s="79" t="s">
        <v>284</v>
      </c>
      <c r="D48" s="298"/>
      <c r="E48" s="298"/>
      <c r="F48" s="299">
        <f t="shared" si="0"/>
        <v>0</v>
      </c>
      <c r="G48" s="80">
        <v>30</v>
      </c>
      <c r="H48" s="300">
        <f t="shared" si="1"/>
        <v>0</v>
      </c>
      <c r="I48" s="3"/>
    </row>
    <row r="49" spans="2:9" x14ac:dyDescent="0.25">
      <c r="B49" s="595"/>
      <c r="C49" s="79" t="s">
        <v>285</v>
      </c>
      <c r="D49" s="298"/>
      <c r="E49" s="298"/>
      <c r="F49" s="299">
        <f t="shared" si="0"/>
        <v>0</v>
      </c>
      <c r="G49" s="80">
        <v>30</v>
      </c>
      <c r="H49" s="300">
        <f t="shared" si="1"/>
        <v>0</v>
      </c>
      <c r="I49" s="3"/>
    </row>
    <row r="50" spans="2:9" x14ac:dyDescent="0.25">
      <c r="B50" s="595"/>
      <c r="C50" s="76" t="s">
        <v>286</v>
      </c>
      <c r="D50" s="81"/>
      <c r="E50" s="81"/>
      <c r="F50" s="77"/>
      <c r="G50" s="78"/>
      <c r="H50" s="158"/>
      <c r="I50" s="3"/>
    </row>
    <row r="51" spans="2:9" ht="45" x14ac:dyDescent="0.25">
      <c r="B51" s="595"/>
      <c r="C51" s="79" t="s">
        <v>287</v>
      </c>
      <c r="D51" s="298"/>
      <c r="E51" s="298"/>
      <c r="F51" s="299">
        <f t="shared" si="0"/>
        <v>0</v>
      </c>
      <c r="G51" s="80">
        <v>30</v>
      </c>
      <c r="H51" s="300">
        <f t="shared" si="1"/>
        <v>0</v>
      </c>
      <c r="I51" s="3"/>
    </row>
    <row r="52" spans="2:9" ht="45" x14ac:dyDescent="0.25">
      <c r="B52" s="595"/>
      <c r="C52" s="79" t="s">
        <v>287</v>
      </c>
      <c r="D52" s="298"/>
      <c r="E52" s="298"/>
      <c r="F52" s="299">
        <f t="shared" si="0"/>
        <v>0</v>
      </c>
      <c r="G52" s="80">
        <v>30</v>
      </c>
      <c r="H52" s="300">
        <f t="shared" si="1"/>
        <v>0</v>
      </c>
      <c r="I52" s="3"/>
    </row>
    <row r="53" spans="2:9" x14ac:dyDescent="0.25">
      <c r="B53" s="595"/>
      <c r="C53" s="82" t="s">
        <v>281</v>
      </c>
      <c r="D53" s="298"/>
      <c r="E53" s="298"/>
      <c r="F53" s="299">
        <f t="shared" si="0"/>
        <v>0</v>
      </c>
      <c r="G53" s="80">
        <v>30</v>
      </c>
      <c r="H53" s="300">
        <f t="shared" si="1"/>
        <v>0</v>
      </c>
      <c r="I53" s="3"/>
    </row>
    <row r="54" spans="2:9" x14ac:dyDescent="0.25">
      <c r="B54" s="595"/>
      <c r="C54" s="82" t="s">
        <v>274</v>
      </c>
      <c r="D54" s="298"/>
      <c r="E54" s="298"/>
      <c r="F54" s="299">
        <f t="shared" si="0"/>
        <v>0</v>
      </c>
      <c r="G54" s="80">
        <v>30</v>
      </c>
      <c r="H54" s="300">
        <f t="shared" si="1"/>
        <v>0</v>
      </c>
      <c r="I54" s="3"/>
    </row>
    <row r="55" spans="2:9" ht="30" x14ac:dyDescent="0.25">
      <c r="B55" s="595"/>
      <c r="C55" s="79" t="s">
        <v>288</v>
      </c>
      <c r="D55" s="298"/>
      <c r="E55" s="298"/>
      <c r="F55" s="299">
        <f t="shared" si="0"/>
        <v>0</v>
      </c>
      <c r="G55" s="80">
        <v>30</v>
      </c>
      <c r="H55" s="300">
        <f t="shared" si="1"/>
        <v>0</v>
      </c>
      <c r="I55" s="3"/>
    </row>
    <row r="56" spans="2:9" ht="30" x14ac:dyDescent="0.25">
      <c r="B56" s="595"/>
      <c r="C56" s="79" t="s">
        <v>288</v>
      </c>
      <c r="D56" s="298"/>
      <c r="E56" s="298"/>
      <c r="F56" s="299">
        <f t="shared" si="0"/>
        <v>0</v>
      </c>
      <c r="G56" s="80">
        <v>30</v>
      </c>
      <c r="H56" s="300">
        <f>F56*G56</f>
        <v>0</v>
      </c>
      <c r="I56" s="3"/>
    </row>
    <row r="57" spans="2:9" x14ac:dyDescent="0.25">
      <c r="B57" s="595"/>
      <c r="C57" s="79" t="s">
        <v>264</v>
      </c>
      <c r="D57" s="298"/>
      <c r="E57" s="298"/>
      <c r="F57" s="299">
        <f t="shared" si="0"/>
        <v>0</v>
      </c>
      <c r="G57" s="80">
        <v>30</v>
      </c>
      <c r="H57" s="300">
        <f t="shared" si="1"/>
        <v>0</v>
      </c>
      <c r="I57" s="3"/>
    </row>
    <row r="58" spans="2:9" x14ac:dyDescent="0.25">
      <c r="B58" s="595"/>
      <c r="C58" s="79" t="s">
        <v>264</v>
      </c>
      <c r="D58" s="298"/>
      <c r="E58" s="298"/>
      <c r="F58" s="299">
        <f t="shared" si="0"/>
        <v>0</v>
      </c>
      <c r="G58" s="80">
        <v>30</v>
      </c>
      <c r="H58" s="300">
        <f t="shared" si="1"/>
        <v>0</v>
      </c>
      <c r="I58" s="3"/>
    </row>
    <row r="59" spans="2:9" x14ac:dyDescent="0.25">
      <c r="B59" s="595"/>
      <c r="C59" s="160" t="s">
        <v>265</v>
      </c>
      <c r="D59" s="301"/>
      <c r="E59" s="301"/>
      <c r="F59" s="301"/>
      <c r="G59" s="162"/>
      <c r="H59" s="302"/>
      <c r="I59" s="3"/>
    </row>
    <row r="60" spans="2:9" x14ac:dyDescent="0.25">
      <c r="B60" s="595"/>
      <c r="C60" s="83" t="s">
        <v>289</v>
      </c>
      <c r="D60" s="298"/>
      <c r="E60" s="298"/>
      <c r="F60" s="299">
        <f t="shared" si="0"/>
        <v>0</v>
      </c>
      <c r="G60" s="80">
        <v>30</v>
      </c>
      <c r="H60" s="300">
        <f t="shared" si="1"/>
        <v>0</v>
      </c>
      <c r="I60" s="3"/>
    </row>
    <row r="61" spans="2:9" x14ac:dyDescent="0.25">
      <c r="B61" s="595"/>
      <c r="C61" s="83" t="s">
        <v>290</v>
      </c>
      <c r="D61" s="298"/>
      <c r="E61" s="298"/>
      <c r="F61" s="299">
        <f t="shared" si="0"/>
        <v>0</v>
      </c>
      <c r="G61" s="80">
        <v>30</v>
      </c>
      <c r="H61" s="300">
        <f t="shared" si="1"/>
        <v>0</v>
      </c>
      <c r="I61" s="3"/>
    </row>
    <row r="62" spans="2:9" x14ac:dyDescent="0.25">
      <c r="B62" s="595"/>
      <c r="C62" s="83" t="s">
        <v>291</v>
      </c>
      <c r="D62" s="298"/>
      <c r="E62" s="298"/>
      <c r="F62" s="299">
        <f t="shared" si="0"/>
        <v>0</v>
      </c>
      <c r="G62" s="80">
        <v>30</v>
      </c>
      <c r="H62" s="300">
        <f t="shared" si="1"/>
        <v>0</v>
      </c>
      <c r="I62" s="3"/>
    </row>
    <row r="63" spans="2:9" x14ac:dyDescent="0.25">
      <c r="B63" s="595"/>
      <c r="C63" s="82" t="s">
        <v>292</v>
      </c>
      <c r="D63" s="298"/>
      <c r="E63" s="298"/>
      <c r="F63" s="299">
        <f t="shared" si="0"/>
        <v>0</v>
      </c>
      <c r="G63" s="80">
        <v>30</v>
      </c>
      <c r="H63" s="300">
        <f t="shared" si="1"/>
        <v>0</v>
      </c>
      <c r="I63" s="3"/>
    </row>
    <row r="64" spans="2:9" x14ac:dyDescent="0.25">
      <c r="B64" s="595"/>
      <c r="C64" s="76" t="s">
        <v>293</v>
      </c>
      <c r="D64" s="81"/>
      <c r="E64" s="81"/>
      <c r="F64" s="77"/>
      <c r="G64" s="78"/>
      <c r="H64" s="158"/>
      <c r="I64" s="3"/>
    </row>
    <row r="65" spans="2:9" ht="30" x14ac:dyDescent="0.25">
      <c r="B65" s="595"/>
      <c r="C65" s="79" t="s">
        <v>288</v>
      </c>
      <c r="D65" s="298"/>
      <c r="E65" s="298"/>
      <c r="F65" s="299">
        <f t="shared" si="0"/>
        <v>0</v>
      </c>
      <c r="G65" s="80">
        <v>30</v>
      </c>
      <c r="H65" s="300">
        <f t="shared" si="1"/>
        <v>0</v>
      </c>
      <c r="I65" s="3"/>
    </row>
    <row r="66" spans="2:9" ht="30" x14ac:dyDescent="0.25">
      <c r="B66" s="595"/>
      <c r="C66" s="79" t="s">
        <v>288</v>
      </c>
      <c r="D66" s="298"/>
      <c r="E66" s="298"/>
      <c r="F66" s="299">
        <f t="shared" si="0"/>
        <v>0</v>
      </c>
      <c r="G66" s="80">
        <v>30</v>
      </c>
      <c r="H66" s="300">
        <f t="shared" si="1"/>
        <v>0</v>
      </c>
      <c r="I66" s="3"/>
    </row>
    <row r="67" spans="2:9" x14ac:dyDescent="0.25">
      <c r="B67" s="595"/>
      <c r="C67" s="79" t="s">
        <v>274</v>
      </c>
      <c r="D67" s="298"/>
      <c r="E67" s="298"/>
      <c r="F67" s="299">
        <f t="shared" si="0"/>
        <v>0</v>
      </c>
      <c r="G67" s="80">
        <v>30</v>
      </c>
      <c r="H67" s="300">
        <f t="shared" si="1"/>
        <v>0</v>
      </c>
      <c r="I67" s="3"/>
    </row>
    <row r="68" spans="2:9" ht="30" x14ac:dyDescent="0.25">
      <c r="B68" s="595"/>
      <c r="C68" s="79" t="s">
        <v>294</v>
      </c>
      <c r="D68" s="298"/>
      <c r="E68" s="298"/>
      <c r="F68" s="299">
        <f t="shared" si="0"/>
        <v>0</v>
      </c>
      <c r="G68" s="80">
        <v>30</v>
      </c>
      <c r="H68" s="300">
        <f t="shared" si="1"/>
        <v>0</v>
      </c>
      <c r="I68" s="3"/>
    </row>
    <row r="69" spans="2:9" x14ac:dyDescent="0.25">
      <c r="B69" s="595"/>
      <c r="C69" s="79" t="s">
        <v>282</v>
      </c>
      <c r="D69" s="298"/>
      <c r="E69" s="298"/>
      <c r="F69" s="299">
        <f t="shared" si="0"/>
        <v>0</v>
      </c>
      <c r="G69" s="80">
        <v>30</v>
      </c>
      <c r="H69" s="300">
        <f t="shared" si="1"/>
        <v>0</v>
      </c>
      <c r="I69" s="3"/>
    </row>
    <row r="70" spans="2:9" x14ac:dyDescent="0.25">
      <c r="B70" s="595"/>
      <c r="C70" s="79" t="s">
        <v>282</v>
      </c>
      <c r="D70" s="298"/>
      <c r="E70" s="298"/>
      <c r="F70" s="299">
        <f t="shared" si="0"/>
        <v>0</v>
      </c>
      <c r="G70" s="80">
        <v>30</v>
      </c>
      <c r="H70" s="300">
        <f t="shared" si="1"/>
        <v>0</v>
      </c>
      <c r="I70" s="3"/>
    </row>
    <row r="71" spans="2:9" x14ac:dyDescent="0.25">
      <c r="B71" s="595"/>
      <c r="C71" s="160" t="s">
        <v>265</v>
      </c>
      <c r="D71" s="161"/>
      <c r="E71" s="161"/>
      <c r="F71" s="161"/>
      <c r="G71" s="162"/>
      <c r="H71" s="160"/>
      <c r="I71" s="3"/>
    </row>
    <row r="72" spans="2:9" x14ac:dyDescent="0.25">
      <c r="B72" s="595"/>
      <c r="C72" s="83" t="s">
        <v>295</v>
      </c>
      <c r="D72" s="298"/>
      <c r="E72" s="298"/>
      <c r="F72" s="299">
        <f t="shared" si="0"/>
        <v>0</v>
      </c>
      <c r="G72" s="80">
        <v>30</v>
      </c>
      <c r="H72" s="300">
        <f t="shared" si="1"/>
        <v>0</v>
      </c>
      <c r="I72" s="3"/>
    </row>
    <row r="73" spans="2:9" x14ac:dyDescent="0.25">
      <c r="B73" s="595"/>
      <c r="C73" s="82" t="s">
        <v>296</v>
      </c>
      <c r="D73" s="298"/>
      <c r="E73" s="298"/>
      <c r="F73" s="299">
        <f t="shared" si="0"/>
        <v>0</v>
      </c>
      <c r="G73" s="80">
        <v>30</v>
      </c>
      <c r="H73" s="300">
        <f t="shared" si="1"/>
        <v>0</v>
      </c>
      <c r="I73" s="3"/>
    </row>
    <row r="74" spans="2:9" x14ac:dyDescent="0.25">
      <c r="B74" s="595"/>
      <c r="C74" s="82" t="s">
        <v>297</v>
      </c>
      <c r="D74" s="298"/>
      <c r="E74" s="298"/>
      <c r="F74" s="299">
        <f t="shared" ref="F74:F75" si="2">D74+E74</f>
        <v>0</v>
      </c>
      <c r="G74" s="80">
        <v>30</v>
      </c>
      <c r="H74" s="300">
        <f t="shared" si="1"/>
        <v>0</v>
      </c>
      <c r="I74" s="3"/>
    </row>
    <row r="75" spans="2:9" x14ac:dyDescent="0.25">
      <c r="B75" s="595"/>
      <c r="C75" s="83" t="s">
        <v>298</v>
      </c>
      <c r="D75" s="298"/>
      <c r="E75" s="298"/>
      <c r="F75" s="299">
        <f t="shared" si="2"/>
        <v>0</v>
      </c>
      <c r="G75" s="80">
        <v>30</v>
      </c>
      <c r="H75" s="300">
        <f t="shared" ref="H75:H140" si="3">F75*G75</f>
        <v>0</v>
      </c>
      <c r="I75" s="3"/>
    </row>
    <row r="76" spans="2:9" x14ac:dyDescent="0.25">
      <c r="B76" s="595"/>
      <c r="C76" s="76" t="s">
        <v>299</v>
      </c>
      <c r="D76" s="81"/>
      <c r="E76" s="81"/>
      <c r="F76" s="77"/>
      <c r="G76" s="78"/>
      <c r="H76" s="158"/>
      <c r="I76" s="3"/>
    </row>
    <row r="77" spans="2:9" x14ac:dyDescent="0.25">
      <c r="B77" s="595"/>
      <c r="C77" s="82" t="s">
        <v>300</v>
      </c>
      <c r="D77" s="298"/>
      <c r="E77" s="298"/>
      <c r="F77" s="299">
        <f t="shared" ref="F77:F82" si="4">D77+E77</f>
        <v>0</v>
      </c>
      <c r="G77" s="80">
        <v>30</v>
      </c>
      <c r="H77" s="300">
        <f t="shared" si="3"/>
        <v>0</v>
      </c>
      <c r="I77" s="3"/>
    </row>
    <row r="78" spans="2:9" x14ac:dyDescent="0.25">
      <c r="B78" s="595"/>
      <c r="C78" s="79" t="s">
        <v>301</v>
      </c>
      <c r="D78" s="298"/>
      <c r="E78" s="298"/>
      <c r="F78" s="299">
        <f t="shared" si="4"/>
        <v>0</v>
      </c>
      <c r="G78" s="80">
        <v>30</v>
      </c>
      <c r="H78" s="300">
        <f t="shared" si="3"/>
        <v>0</v>
      </c>
      <c r="I78" s="3"/>
    </row>
    <row r="79" spans="2:9" x14ac:dyDescent="0.25">
      <c r="B79" s="595"/>
      <c r="C79" s="79" t="s">
        <v>301</v>
      </c>
      <c r="D79" s="298"/>
      <c r="E79" s="298"/>
      <c r="F79" s="299">
        <f t="shared" si="4"/>
        <v>0</v>
      </c>
      <c r="G79" s="80">
        <v>30</v>
      </c>
      <c r="H79" s="300">
        <f t="shared" si="3"/>
        <v>0</v>
      </c>
      <c r="I79" s="3"/>
    </row>
    <row r="80" spans="2:9" ht="30" x14ac:dyDescent="0.25">
      <c r="B80" s="595"/>
      <c r="C80" s="79" t="s">
        <v>302</v>
      </c>
      <c r="D80" s="298"/>
      <c r="E80" s="298"/>
      <c r="F80" s="299">
        <f t="shared" si="4"/>
        <v>0</v>
      </c>
      <c r="G80" s="80">
        <v>30</v>
      </c>
      <c r="H80" s="300">
        <f t="shared" si="3"/>
        <v>0</v>
      </c>
      <c r="I80" s="3"/>
    </row>
    <row r="81" spans="2:9" x14ac:dyDescent="0.25">
      <c r="B81" s="595"/>
      <c r="C81" s="79" t="s">
        <v>264</v>
      </c>
      <c r="D81" s="298"/>
      <c r="E81" s="298"/>
      <c r="F81" s="299">
        <f t="shared" si="4"/>
        <v>0</v>
      </c>
      <c r="G81" s="80">
        <v>30</v>
      </c>
      <c r="H81" s="300">
        <f t="shared" si="3"/>
        <v>0</v>
      </c>
      <c r="I81" s="3"/>
    </row>
    <row r="82" spans="2:9" x14ac:dyDescent="0.25">
      <c r="B82" s="595"/>
      <c r="C82" s="79" t="s">
        <v>264</v>
      </c>
      <c r="D82" s="298"/>
      <c r="E82" s="298"/>
      <c r="F82" s="299">
        <f t="shared" si="4"/>
        <v>0</v>
      </c>
      <c r="G82" s="80">
        <v>30</v>
      </c>
      <c r="H82" s="300">
        <f t="shared" si="3"/>
        <v>0</v>
      </c>
      <c r="I82" s="3"/>
    </row>
    <row r="83" spans="2:9" x14ac:dyDescent="0.25">
      <c r="B83" s="595"/>
      <c r="C83" s="160" t="s">
        <v>265</v>
      </c>
      <c r="D83" s="161"/>
      <c r="E83" s="161"/>
      <c r="F83" s="161"/>
      <c r="G83" s="162"/>
      <c r="H83" s="160"/>
      <c r="I83" s="3"/>
    </row>
    <row r="84" spans="2:9" x14ac:dyDescent="0.25">
      <c r="B84" s="595"/>
      <c r="C84" s="83" t="s">
        <v>303</v>
      </c>
      <c r="D84" s="298"/>
      <c r="E84" s="298"/>
      <c r="F84" s="299">
        <f t="shared" ref="F84:F85" si="5">D84+E84</f>
        <v>0</v>
      </c>
      <c r="G84" s="80">
        <v>30</v>
      </c>
      <c r="H84" s="300">
        <f t="shared" si="3"/>
        <v>0</v>
      </c>
      <c r="I84" s="3"/>
    </row>
    <row r="85" spans="2:9" x14ac:dyDescent="0.25">
      <c r="B85" s="595"/>
      <c r="C85" s="83" t="s">
        <v>304</v>
      </c>
      <c r="D85" s="298"/>
      <c r="E85" s="298"/>
      <c r="F85" s="299">
        <f t="shared" si="5"/>
        <v>0</v>
      </c>
      <c r="G85" s="80">
        <v>30</v>
      </c>
      <c r="H85" s="300">
        <f t="shared" si="3"/>
        <v>0</v>
      </c>
      <c r="I85" s="3"/>
    </row>
    <row r="86" spans="2:9" x14ac:dyDescent="0.25">
      <c r="B86" s="595"/>
      <c r="C86" s="76" t="s">
        <v>305</v>
      </c>
      <c r="D86" s="81"/>
      <c r="E86" s="81"/>
      <c r="F86" s="77"/>
      <c r="G86" s="78"/>
      <c r="H86" s="158"/>
      <c r="I86" s="3"/>
    </row>
    <row r="87" spans="2:9" x14ac:dyDescent="0.25">
      <c r="B87" s="595"/>
      <c r="C87" s="82" t="s">
        <v>274</v>
      </c>
      <c r="D87" s="298"/>
      <c r="E87" s="298"/>
      <c r="F87" s="299">
        <f t="shared" ref="F87:F89" si="6">D87+E87</f>
        <v>0</v>
      </c>
      <c r="G87" s="80">
        <v>30</v>
      </c>
      <c r="H87" s="300">
        <f t="shared" si="3"/>
        <v>0</v>
      </c>
      <c r="I87" s="3"/>
    </row>
    <row r="88" spans="2:9" x14ac:dyDescent="0.25">
      <c r="B88" s="595"/>
      <c r="C88" s="82" t="s">
        <v>282</v>
      </c>
      <c r="D88" s="298"/>
      <c r="E88" s="298"/>
      <c r="F88" s="299">
        <f t="shared" si="6"/>
        <v>0</v>
      </c>
      <c r="G88" s="80">
        <v>30</v>
      </c>
      <c r="H88" s="300">
        <f t="shared" si="3"/>
        <v>0</v>
      </c>
      <c r="I88" s="3"/>
    </row>
    <row r="89" spans="2:9" ht="30" x14ac:dyDescent="0.25">
      <c r="B89" s="595"/>
      <c r="C89" s="79" t="s">
        <v>302</v>
      </c>
      <c r="D89" s="298"/>
      <c r="E89" s="298"/>
      <c r="F89" s="299">
        <f t="shared" si="6"/>
        <v>0</v>
      </c>
      <c r="G89" s="80">
        <v>30</v>
      </c>
      <c r="H89" s="300">
        <f t="shared" si="3"/>
        <v>0</v>
      </c>
      <c r="I89" s="3"/>
    </row>
    <row r="90" spans="2:9" x14ac:dyDescent="0.25">
      <c r="B90" s="595"/>
      <c r="C90" s="160" t="s">
        <v>265</v>
      </c>
      <c r="D90" s="161"/>
      <c r="E90" s="161"/>
      <c r="F90" s="161"/>
      <c r="G90" s="162"/>
      <c r="H90" s="160"/>
      <c r="I90" s="3"/>
    </row>
    <row r="91" spans="2:9" x14ac:dyDescent="0.25">
      <c r="B91" s="595"/>
      <c r="C91" s="83" t="s">
        <v>306</v>
      </c>
      <c r="D91" s="298"/>
      <c r="E91" s="298"/>
      <c r="F91" s="299">
        <f t="shared" ref="F91:F93" si="7">D91+E91</f>
        <v>0</v>
      </c>
      <c r="G91" s="80">
        <v>30</v>
      </c>
      <c r="H91" s="300">
        <f t="shared" si="3"/>
        <v>0</v>
      </c>
      <c r="I91" s="3"/>
    </row>
    <row r="92" spans="2:9" x14ac:dyDescent="0.25">
      <c r="B92" s="595"/>
      <c r="C92" s="83" t="s">
        <v>291</v>
      </c>
      <c r="D92" s="298"/>
      <c r="E92" s="298"/>
      <c r="F92" s="299">
        <f t="shared" si="7"/>
        <v>0</v>
      </c>
      <c r="G92" s="80">
        <v>30</v>
      </c>
      <c r="H92" s="300">
        <f t="shared" si="3"/>
        <v>0</v>
      </c>
      <c r="I92" s="3"/>
    </row>
    <row r="93" spans="2:9" x14ac:dyDescent="0.25">
      <c r="B93" s="595"/>
      <c r="C93" s="82" t="s">
        <v>307</v>
      </c>
      <c r="D93" s="298"/>
      <c r="E93" s="298"/>
      <c r="F93" s="299">
        <f t="shared" si="7"/>
        <v>0</v>
      </c>
      <c r="G93" s="80">
        <v>30</v>
      </c>
      <c r="H93" s="300">
        <f t="shared" si="3"/>
        <v>0</v>
      </c>
      <c r="I93" s="3"/>
    </row>
    <row r="94" spans="2:9" x14ac:dyDescent="0.25">
      <c r="B94" s="595"/>
      <c r="C94" s="76" t="s">
        <v>308</v>
      </c>
      <c r="D94" s="81"/>
      <c r="E94" s="81"/>
      <c r="F94" s="77"/>
      <c r="G94" s="78"/>
      <c r="H94" s="158"/>
      <c r="I94" s="3"/>
    </row>
    <row r="95" spans="2:9" x14ac:dyDescent="0.25">
      <c r="B95" s="595"/>
      <c r="C95" s="82" t="s">
        <v>274</v>
      </c>
      <c r="D95" s="298"/>
      <c r="E95" s="298"/>
      <c r="F95" s="299">
        <f t="shared" ref="F95:F98" si="8">D95+E95</f>
        <v>0</v>
      </c>
      <c r="G95" s="80">
        <v>30</v>
      </c>
      <c r="H95" s="300">
        <f t="shared" si="3"/>
        <v>0</v>
      </c>
      <c r="I95" s="3"/>
    </row>
    <row r="96" spans="2:9" ht="30" x14ac:dyDescent="0.25">
      <c r="B96" s="595"/>
      <c r="C96" s="79" t="s">
        <v>302</v>
      </c>
      <c r="D96" s="298"/>
      <c r="E96" s="298"/>
      <c r="F96" s="299">
        <f t="shared" si="8"/>
        <v>0</v>
      </c>
      <c r="G96" s="80">
        <v>30</v>
      </c>
      <c r="H96" s="300">
        <f t="shared" si="3"/>
        <v>0</v>
      </c>
      <c r="I96" s="3"/>
    </row>
    <row r="97" spans="2:9" x14ac:dyDescent="0.25">
      <c r="B97" s="595"/>
      <c r="C97" s="79" t="s">
        <v>264</v>
      </c>
      <c r="D97" s="298"/>
      <c r="E97" s="298"/>
      <c r="F97" s="299">
        <f t="shared" si="8"/>
        <v>0</v>
      </c>
      <c r="G97" s="80">
        <v>30</v>
      </c>
      <c r="H97" s="300">
        <f t="shared" si="3"/>
        <v>0</v>
      </c>
      <c r="I97" s="3"/>
    </row>
    <row r="98" spans="2:9" x14ac:dyDescent="0.25">
      <c r="B98" s="595"/>
      <c r="C98" s="79" t="s">
        <v>264</v>
      </c>
      <c r="D98" s="298"/>
      <c r="E98" s="298"/>
      <c r="F98" s="299">
        <f t="shared" si="8"/>
        <v>0</v>
      </c>
      <c r="G98" s="80">
        <v>30</v>
      </c>
      <c r="H98" s="300">
        <f t="shared" si="3"/>
        <v>0</v>
      </c>
      <c r="I98" s="3"/>
    </row>
    <row r="99" spans="2:9" x14ac:dyDescent="0.25">
      <c r="B99" s="595"/>
      <c r="C99" s="160" t="s">
        <v>265</v>
      </c>
      <c r="D99" s="161"/>
      <c r="E99" s="161"/>
      <c r="F99" s="161"/>
      <c r="G99" s="162"/>
      <c r="H99" s="160"/>
      <c r="I99" s="3"/>
    </row>
    <row r="100" spans="2:9" x14ac:dyDescent="0.25">
      <c r="B100" s="595"/>
      <c r="C100" s="83" t="s">
        <v>309</v>
      </c>
      <c r="D100" s="298"/>
      <c r="E100" s="298"/>
      <c r="F100" s="299">
        <f t="shared" ref="F100:F102" si="9">D100+E100</f>
        <v>0</v>
      </c>
      <c r="G100" s="80">
        <v>30</v>
      </c>
      <c r="H100" s="300">
        <f t="shared" si="3"/>
        <v>0</v>
      </c>
      <c r="I100" s="3"/>
    </row>
    <row r="101" spans="2:9" x14ac:dyDescent="0.25">
      <c r="B101" s="595"/>
      <c r="C101" s="83" t="s">
        <v>310</v>
      </c>
      <c r="D101" s="298"/>
      <c r="E101" s="298"/>
      <c r="F101" s="299">
        <f t="shared" si="9"/>
        <v>0</v>
      </c>
      <c r="G101" s="80">
        <v>30</v>
      </c>
      <c r="H101" s="300">
        <f t="shared" si="3"/>
        <v>0</v>
      </c>
      <c r="I101" s="3"/>
    </row>
    <row r="102" spans="2:9" x14ac:dyDescent="0.25">
      <c r="B102" s="595"/>
      <c r="C102" s="82" t="s">
        <v>311</v>
      </c>
      <c r="D102" s="298"/>
      <c r="E102" s="298"/>
      <c r="F102" s="299">
        <f t="shared" si="9"/>
        <v>0</v>
      </c>
      <c r="G102" s="80">
        <v>30</v>
      </c>
      <c r="H102" s="300">
        <f t="shared" si="3"/>
        <v>0</v>
      </c>
      <c r="I102" s="3"/>
    </row>
    <row r="103" spans="2:9" x14ac:dyDescent="0.25">
      <c r="B103" s="595"/>
      <c r="C103" s="76" t="s">
        <v>312</v>
      </c>
      <c r="D103" s="81"/>
      <c r="E103" s="81"/>
      <c r="F103" s="77"/>
      <c r="G103" s="78"/>
      <c r="H103" s="158"/>
      <c r="I103" s="3"/>
    </row>
    <row r="104" spans="2:9" x14ac:dyDescent="0.25">
      <c r="B104" s="595"/>
      <c r="C104" s="82" t="s">
        <v>301</v>
      </c>
      <c r="D104" s="298"/>
      <c r="E104" s="298"/>
      <c r="F104" s="299">
        <f t="shared" ref="F104:F105" si="10">D104+E104</f>
        <v>0</v>
      </c>
      <c r="G104" s="80">
        <v>30</v>
      </c>
      <c r="H104" s="300">
        <f t="shared" si="3"/>
        <v>0</v>
      </c>
      <c r="I104" s="3"/>
    </row>
    <row r="105" spans="2:9" ht="30" x14ac:dyDescent="0.25">
      <c r="B105" s="595"/>
      <c r="C105" s="79" t="s">
        <v>302</v>
      </c>
      <c r="D105" s="298"/>
      <c r="E105" s="298"/>
      <c r="F105" s="299">
        <f t="shared" si="10"/>
        <v>0</v>
      </c>
      <c r="G105" s="80">
        <v>30</v>
      </c>
      <c r="H105" s="300">
        <f t="shared" si="3"/>
        <v>0</v>
      </c>
      <c r="I105" s="3"/>
    </row>
    <row r="106" spans="2:9" x14ac:dyDescent="0.25">
      <c r="B106" s="595"/>
      <c r="C106" s="160" t="s">
        <v>265</v>
      </c>
      <c r="D106" s="161"/>
      <c r="E106" s="161"/>
      <c r="F106" s="161"/>
      <c r="G106" s="162"/>
      <c r="H106" s="160"/>
      <c r="I106" s="3"/>
    </row>
    <row r="107" spans="2:9" x14ac:dyDescent="0.25">
      <c r="B107" s="595"/>
      <c r="C107" s="83" t="s">
        <v>313</v>
      </c>
      <c r="D107" s="298"/>
      <c r="E107" s="298"/>
      <c r="F107" s="299">
        <f t="shared" ref="F107:F108" si="11">D107+E107</f>
        <v>0</v>
      </c>
      <c r="G107" s="80">
        <v>30</v>
      </c>
      <c r="H107" s="300">
        <f t="shared" si="3"/>
        <v>0</v>
      </c>
      <c r="I107" s="3"/>
    </row>
    <row r="108" spans="2:9" x14ac:dyDescent="0.25">
      <c r="B108" s="595"/>
      <c r="C108" s="82" t="s">
        <v>314</v>
      </c>
      <c r="D108" s="298"/>
      <c r="E108" s="298"/>
      <c r="F108" s="299">
        <f t="shared" si="11"/>
        <v>0</v>
      </c>
      <c r="G108" s="80">
        <v>30</v>
      </c>
      <c r="H108" s="300">
        <f t="shared" si="3"/>
        <v>0</v>
      </c>
      <c r="I108" s="3"/>
    </row>
    <row r="109" spans="2:9" x14ac:dyDescent="0.25">
      <c r="B109" s="595"/>
      <c r="C109" s="76" t="s">
        <v>315</v>
      </c>
      <c r="D109" s="81"/>
      <c r="E109" s="81"/>
      <c r="F109" s="77"/>
      <c r="G109" s="78"/>
      <c r="H109" s="158"/>
      <c r="I109" s="3"/>
    </row>
    <row r="110" spans="2:9" x14ac:dyDescent="0.25">
      <c r="B110" s="595"/>
      <c r="C110" s="82" t="s">
        <v>274</v>
      </c>
      <c r="D110" s="298"/>
      <c r="E110" s="298"/>
      <c r="F110" s="299">
        <f t="shared" ref="F110:F113" si="12">D110+E110</f>
        <v>0</v>
      </c>
      <c r="G110" s="80">
        <v>30</v>
      </c>
      <c r="H110" s="300">
        <f t="shared" si="3"/>
        <v>0</v>
      </c>
      <c r="I110" s="3"/>
    </row>
    <row r="111" spans="2:9" ht="30" x14ac:dyDescent="0.25">
      <c r="B111" s="595"/>
      <c r="C111" s="79" t="s">
        <v>302</v>
      </c>
      <c r="D111" s="298"/>
      <c r="E111" s="298"/>
      <c r="F111" s="299">
        <f t="shared" si="12"/>
        <v>0</v>
      </c>
      <c r="G111" s="80">
        <v>30</v>
      </c>
      <c r="H111" s="300">
        <f t="shared" si="3"/>
        <v>0</v>
      </c>
      <c r="I111" s="3"/>
    </row>
    <row r="112" spans="2:9" x14ac:dyDescent="0.25">
      <c r="B112" s="595"/>
      <c r="C112" s="79" t="s">
        <v>264</v>
      </c>
      <c r="D112" s="298"/>
      <c r="E112" s="298"/>
      <c r="F112" s="299">
        <f t="shared" si="12"/>
        <v>0</v>
      </c>
      <c r="G112" s="80">
        <v>30</v>
      </c>
      <c r="H112" s="300">
        <f t="shared" si="3"/>
        <v>0</v>
      </c>
      <c r="I112" s="3"/>
    </row>
    <row r="113" spans="2:9" x14ac:dyDescent="0.25">
      <c r="B113" s="595"/>
      <c r="C113" s="79" t="s">
        <v>264</v>
      </c>
      <c r="D113" s="298"/>
      <c r="E113" s="298"/>
      <c r="F113" s="299">
        <f t="shared" si="12"/>
        <v>0</v>
      </c>
      <c r="G113" s="80">
        <v>30</v>
      </c>
      <c r="H113" s="300">
        <f t="shared" si="3"/>
        <v>0</v>
      </c>
      <c r="I113" s="3"/>
    </row>
    <row r="114" spans="2:9" x14ac:dyDescent="0.25">
      <c r="B114" s="595"/>
      <c r="C114" s="160" t="s">
        <v>265</v>
      </c>
      <c r="D114" s="161"/>
      <c r="E114" s="161"/>
      <c r="F114" s="161"/>
      <c r="G114" s="162"/>
      <c r="H114" s="160"/>
      <c r="I114" s="3"/>
    </row>
    <row r="115" spans="2:9" x14ac:dyDescent="0.25">
      <c r="B115" s="595"/>
      <c r="C115" s="83" t="s">
        <v>316</v>
      </c>
      <c r="D115" s="298"/>
      <c r="E115" s="298"/>
      <c r="F115" s="299">
        <f t="shared" ref="F115:F116" si="13">D115+E115</f>
        <v>0</v>
      </c>
      <c r="G115" s="80">
        <v>30</v>
      </c>
      <c r="H115" s="300">
        <f t="shared" si="3"/>
        <v>0</v>
      </c>
      <c r="I115" s="3"/>
    </row>
    <row r="116" spans="2:9" x14ac:dyDescent="0.25">
      <c r="B116" s="595"/>
      <c r="C116" s="83" t="s">
        <v>317</v>
      </c>
      <c r="D116" s="298"/>
      <c r="E116" s="298"/>
      <c r="F116" s="299">
        <f t="shared" si="13"/>
        <v>0</v>
      </c>
      <c r="G116" s="80">
        <v>30</v>
      </c>
      <c r="H116" s="300">
        <f t="shared" si="3"/>
        <v>0</v>
      </c>
      <c r="I116" s="3"/>
    </row>
    <row r="117" spans="2:9" x14ac:dyDescent="0.25">
      <c r="B117" s="595"/>
      <c r="C117" s="76" t="s">
        <v>318</v>
      </c>
      <c r="D117" s="81"/>
      <c r="E117" s="81"/>
      <c r="F117" s="77"/>
      <c r="G117" s="78"/>
      <c r="H117" s="158"/>
      <c r="I117" s="3"/>
    </row>
    <row r="118" spans="2:9" ht="30" x14ac:dyDescent="0.25">
      <c r="B118" s="595"/>
      <c r="C118" s="79" t="s">
        <v>302</v>
      </c>
      <c r="D118" s="298"/>
      <c r="E118" s="298"/>
      <c r="F118" s="299">
        <f t="shared" ref="F118" si="14">D118+E118</f>
        <v>0</v>
      </c>
      <c r="G118" s="80">
        <v>30</v>
      </c>
      <c r="H118" s="300">
        <f t="shared" si="3"/>
        <v>0</v>
      </c>
      <c r="I118" s="3"/>
    </row>
    <row r="119" spans="2:9" x14ac:dyDescent="0.25">
      <c r="B119" s="595"/>
      <c r="C119" s="160" t="s">
        <v>265</v>
      </c>
      <c r="D119" s="161"/>
      <c r="E119" s="161"/>
      <c r="F119" s="161"/>
      <c r="G119" s="162"/>
      <c r="H119" s="160"/>
      <c r="I119" s="3"/>
    </row>
    <row r="120" spans="2:9" x14ac:dyDescent="0.25">
      <c r="B120" s="595"/>
      <c r="C120" s="83" t="s">
        <v>309</v>
      </c>
      <c r="D120" s="298"/>
      <c r="E120" s="298"/>
      <c r="F120" s="299">
        <f t="shared" ref="F120:F121" si="15">D120+E120</f>
        <v>0</v>
      </c>
      <c r="G120" s="80">
        <v>30</v>
      </c>
      <c r="H120" s="300">
        <f t="shared" si="3"/>
        <v>0</v>
      </c>
      <c r="I120" s="3"/>
    </row>
    <row r="121" spans="2:9" x14ac:dyDescent="0.25">
      <c r="B121" s="595"/>
      <c r="C121" s="82" t="s">
        <v>319</v>
      </c>
      <c r="D121" s="298"/>
      <c r="E121" s="298"/>
      <c r="F121" s="299">
        <f t="shared" si="15"/>
        <v>0</v>
      </c>
      <c r="G121" s="80">
        <v>30</v>
      </c>
      <c r="H121" s="300">
        <f t="shared" si="3"/>
        <v>0</v>
      </c>
      <c r="I121" s="3"/>
    </row>
    <row r="122" spans="2:9" x14ac:dyDescent="0.25">
      <c r="B122" s="595"/>
      <c r="C122" s="76" t="s">
        <v>320</v>
      </c>
      <c r="D122" s="81"/>
      <c r="E122" s="81"/>
      <c r="F122" s="77"/>
      <c r="G122" s="78"/>
      <c r="H122" s="158"/>
      <c r="I122" s="3"/>
    </row>
    <row r="123" spans="2:9" x14ac:dyDescent="0.25">
      <c r="B123" s="595"/>
      <c r="C123" s="82" t="s">
        <v>321</v>
      </c>
      <c r="D123" s="298"/>
      <c r="E123" s="298"/>
      <c r="F123" s="299">
        <f t="shared" ref="F123:F129" si="16">D123+E123</f>
        <v>0</v>
      </c>
      <c r="G123" s="80">
        <v>30</v>
      </c>
      <c r="H123" s="300">
        <f t="shared" si="3"/>
        <v>0</v>
      </c>
      <c r="I123" s="3"/>
    </row>
    <row r="124" spans="2:9" x14ac:dyDescent="0.25">
      <c r="B124" s="595"/>
      <c r="C124" s="82" t="s">
        <v>281</v>
      </c>
      <c r="D124" s="298"/>
      <c r="E124" s="298"/>
      <c r="F124" s="299">
        <f t="shared" si="16"/>
        <v>0</v>
      </c>
      <c r="G124" s="80">
        <v>30</v>
      </c>
      <c r="H124" s="300">
        <f t="shared" si="3"/>
        <v>0</v>
      </c>
      <c r="I124" s="3"/>
    </row>
    <row r="125" spans="2:9" x14ac:dyDescent="0.25">
      <c r="B125" s="595"/>
      <c r="C125" s="82" t="s">
        <v>281</v>
      </c>
      <c r="D125" s="298"/>
      <c r="E125" s="298"/>
      <c r="F125" s="299">
        <f t="shared" si="16"/>
        <v>0</v>
      </c>
      <c r="G125" s="80">
        <v>30</v>
      </c>
      <c r="H125" s="300">
        <f t="shared" si="3"/>
        <v>0</v>
      </c>
      <c r="I125" s="3"/>
    </row>
    <row r="126" spans="2:9" x14ac:dyDescent="0.25">
      <c r="B126" s="595"/>
      <c r="C126" s="82" t="s">
        <v>274</v>
      </c>
      <c r="D126" s="298"/>
      <c r="E126" s="298"/>
      <c r="F126" s="299">
        <f t="shared" si="16"/>
        <v>0</v>
      </c>
      <c r="G126" s="80">
        <v>30</v>
      </c>
      <c r="H126" s="300">
        <f t="shared" si="3"/>
        <v>0</v>
      </c>
      <c r="I126" s="3"/>
    </row>
    <row r="127" spans="2:9" ht="30" x14ac:dyDescent="0.25">
      <c r="B127" s="595"/>
      <c r="C127" s="79" t="s">
        <v>302</v>
      </c>
      <c r="D127" s="298"/>
      <c r="E127" s="298"/>
      <c r="F127" s="299">
        <f t="shared" si="16"/>
        <v>0</v>
      </c>
      <c r="G127" s="80">
        <v>30</v>
      </c>
      <c r="H127" s="300">
        <f t="shared" si="3"/>
        <v>0</v>
      </c>
      <c r="I127" s="3"/>
    </row>
    <row r="128" spans="2:9" x14ac:dyDescent="0.25">
      <c r="B128" s="595"/>
      <c r="C128" s="79" t="s">
        <v>264</v>
      </c>
      <c r="D128" s="298"/>
      <c r="E128" s="298"/>
      <c r="F128" s="299">
        <f t="shared" si="16"/>
        <v>0</v>
      </c>
      <c r="G128" s="80">
        <v>30</v>
      </c>
      <c r="H128" s="300">
        <f t="shared" si="3"/>
        <v>0</v>
      </c>
      <c r="I128" s="3"/>
    </row>
    <row r="129" spans="2:9" x14ac:dyDescent="0.25">
      <c r="B129" s="595"/>
      <c r="C129" s="79" t="s">
        <v>264</v>
      </c>
      <c r="D129" s="298"/>
      <c r="E129" s="298"/>
      <c r="F129" s="299">
        <f t="shared" si="16"/>
        <v>0</v>
      </c>
      <c r="G129" s="80">
        <v>30</v>
      </c>
      <c r="H129" s="300">
        <f t="shared" si="3"/>
        <v>0</v>
      </c>
      <c r="I129" s="3"/>
    </row>
    <row r="130" spans="2:9" x14ac:dyDescent="0.25">
      <c r="B130" s="595"/>
      <c r="C130" s="160" t="s">
        <v>265</v>
      </c>
      <c r="D130" s="161"/>
      <c r="E130" s="161"/>
      <c r="F130" s="161"/>
      <c r="G130" s="162"/>
      <c r="H130" s="160"/>
      <c r="I130" s="3"/>
    </row>
    <row r="131" spans="2:9" x14ac:dyDescent="0.25">
      <c r="B131" s="595"/>
      <c r="C131" s="83" t="s">
        <v>322</v>
      </c>
      <c r="D131" s="298"/>
      <c r="E131" s="298"/>
      <c r="F131" s="299">
        <f t="shared" ref="F131:F132" si="17">D131+E131</f>
        <v>0</v>
      </c>
      <c r="G131" s="80">
        <v>30</v>
      </c>
      <c r="H131" s="300">
        <f t="shared" si="3"/>
        <v>0</v>
      </c>
      <c r="I131" s="3"/>
    </row>
    <row r="132" spans="2:9" x14ac:dyDescent="0.25">
      <c r="B132" s="595"/>
      <c r="C132" s="83" t="s">
        <v>323</v>
      </c>
      <c r="D132" s="298"/>
      <c r="E132" s="298"/>
      <c r="F132" s="299">
        <f t="shared" si="17"/>
        <v>0</v>
      </c>
      <c r="G132" s="80">
        <v>30</v>
      </c>
      <c r="H132" s="300">
        <f t="shared" si="3"/>
        <v>0</v>
      </c>
      <c r="I132" s="3"/>
    </row>
    <row r="133" spans="2:9" x14ac:dyDescent="0.25">
      <c r="B133" s="595"/>
      <c r="C133" s="76" t="s">
        <v>324</v>
      </c>
      <c r="D133" s="81"/>
      <c r="E133" s="81"/>
      <c r="F133" s="77"/>
      <c r="G133" s="78"/>
      <c r="H133" s="158"/>
      <c r="I133" s="3"/>
    </row>
    <row r="134" spans="2:9" x14ac:dyDescent="0.25">
      <c r="B134" s="595"/>
      <c r="C134" s="79" t="s">
        <v>281</v>
      </c>
      <c r="D134" s="298"/>
      <c r="E134" s="298"/>
      <c r="F134" s="299">
        <f t="shared" ref="F134:F137" si="18">D134+E134</f>
        <v>0</v>
      </c>
      <c r="G134" s="80">
        <v>30</v>
      </c>
      <c r="H134" s="300">
        <f t="shared" si="3"/>
        <v>0</v>
      </c>
      <c r="I134" s="3"/>
    </row>
    <row r="135" spans="2:9" x14ac:dyDescent="0.25">
      <c r="B135" s="595"/>
      <c r="C135" s="79" t="s">
        <v>281</v>
      </c>
      <c r="D135" s="298"/>
      <c r="E135" s="298"/>
      <c r="F135" s="299">
        <f t="shared" si="18"/>
        <v>0</v>
      </c>
      <c r="G135" s="80">
        <v>30</v>
      </c>
      <c r="H135" s="300">
        <f t="shared" si="3"/>
        <v>0</v>
      </c>
      <c r="I135" s="3"/>
    </row>
    <row r="136" spans="2:9" x14ac:dyDescent="0.25">
      <c r="B136" s="595"/>
      <c r="C136" s="79" t="s">
        <v>281</v>
      </c>
      <c r="D136" s="298"/>
      <c r="E136" s="298"/>
      <c r="F136" s="299">
        <f t="shared" si="18"/>
        <v>0</v>
      </c>
      <c r="G136" s="80">
        <v>30</v>
      </c>
      <c r="H136" s="300">
        <f t="shared" si="3"/>
        <v>0</v>
      </c>
      <c r="I136" s="3"/>
    </row>
    <row r="137" spans="2:9" ht="30" x14ac:dyDescent="0.25">
      <c r="B137" s="595"/>
      <c r="C137" s="79" t="s">
        <v>302</v>
      </c>
      <c r="D137" s="298"/>
      <c r="E137" s="298"/>
      <c r="F137" s="299">
        <f t="shared" si="18"/>
        <v>0</v>
      </c>
      <c r="G137" s="80">
        <v>30</v>
      </c>
      <c r="H137" s="300">
        <f t="shared" si="3"/>
        <v>0</v>
      </c>
      <c r="I137" s="3"/>
    </row>
    <row r="138" spans="2:9" x14ac:dyDescent="0.25">
      <c r="B138" s="595"/>
      <c r="C138" s="160" t="s">
        <v>265</v>
      </c>
      <c r="D138" s="161"/>
      <c r="E138" s="161"/>
      <c r="F138" s="161"/>
      <c r="G138" s="162"/>
      <c r="H138" s="160"/>
      <c r="I138" s="3"/>
    </row>
    <row r="139" spans="2:9" x14ac:dyDescent="0.25">
      <c r="B139" s="595"/>
      <c r="C139" s="83" t="s">
        <v>313</v>
      </c>
      <c r="D139" s="298"/>
      <c r="E139" s="298"/>
      <c r="F139" s="299">
        <f t="shared" ref="F139:F140" si="19">D139+E139</f>
        <v>0</v>
      </c>
      <c r="G139" s="80">
        <v>30</v>
      </c>
      <c r="H139" s="300">
        <f t="shared" si="3"/>
        <v>0</v>
      </c>
      <c r="I139" s="3"/>
    </row>
    <row r="140" spans="2:9" x14ac:dyDescent="0.25">
      <c r="B140" s="595"/>
      <c r="C140" s="83" t="s">
        <v>325</v>
      </c>
      <c r="D140" s="298"/>
      <c r="E140" s="298"/>
      <c r="F140" s="299">
        <f t="shared" si="19"/>
        <v>0</v>
      </c>
      <c r="G140" s="80">
        <v>30</v>
      </c>
      <c r="H140" s="300">
        <f t="shared" si="3"/>
        <v>0</v>
      </c>
      <c r="I140" s="3"/>
    </row>
    <row r="141" spans="2:9" x14ac:dyDescent="0.25">
      <c r="B141" s="595"/>
      <c r="C141" s="76" t="s">
        <v>326</v>
      </c>
      <c r="D141" s="81"/>
      <c r="E141" s="81"/>
      <c r="F141" s="77"/>
      <c r="G141" s="78"/>
      <c r="H141" s="158"/>
      <c r="I141" s="3"/>
    </row>
    <row r="142" spans="2:9" x14ac:dyDescent="0.25">
      <c r="B142" s="595"/>
      <c r="C142" s="79" t="s">
        <v>327</v>
      </c>
      <c r="D142" s="298"/>
      <c r="E142" s="298"/>
      <c r="F142" s="299">
        <f t="shared" ref="F142:F150" si="20">D142+E142</f>
        <v>0</v>
      </c>
      <c r="G142" s="80">
        <v>30</v>
      </c>
      <c r="H142" s="300">
        <f t="shared" ref="H142:H206" si="21">F142*G142</f>
        <v>0</v>
      </c>
      <c r="I142" s="3"/>
    </row>
    <row r="143" spans="2:9" x14ac:dyDescent="0.25">
      <c r="B143" s="595"/>
      <c r="C143" s="79" t="s">
        <v>328</v>
      </c>
      <c r="D143" s="298"/>
      <c r="E143" s="298"/>
      <c r="F143" s="299">
        <f t="shared" si="20"/>
        <v>0</v>
      </c>
      <c r="G143" s="80">
        <v>30</v>
      </c>
      <c r="H143" s="300">
        <f t="shared" si="21"/>
        <v>0</v>
      </c>
      <c r="I143" s="3"/>
    </row>
    <row r="144" spans="2:9" ht="30" x14ac:dyDescent="0.25">
      <c r="B144" s="595"/>
      <c r="C144" s="79" t="s">
        <v>294</v>
      </c>
      <c r="D144" s="298"/>
      <c r="E144" s="298"/>
      <c r="F144" s="299">
        <f t="shared" si="20"/>
        <v>0</v>
      </c>
      <c r="G144" s="80">
        <v>30</v>
      </c>
      <c r="H144" s="300">
        <f t="shared" si="21"/>
        <v>0</v>
      </c>
      <c r="I144" s="3"/>
    </row>
    <row r="145" spans="2:9" x14ac:dyDescent="0.25">
      <c r="B145" s="595"/>
      <c r="C145" s="79" t="s">
        <v>274</v>
      </c>
      <c r="D145" s="298"/>
      <c r="E145" s="298"/>
      <c r="F145" s="299">
        <f t="shared" si="20"/>
        <v>0</v>
      </c>
      <c r="G145" s="80">
        <v>30</v>
      </c>
      <c r="H145" s="300">
        <f t="shared" si="21"/>
        <v>0</v>
      </c>
      <c r="I145" s="3"/>
    </row>
    <row r="146" spans="2:9" x14ac:dyDescent="0.25">
      <c r="B146" s="595"/>
      <c r="C146" s="79" t="s">
        <v>274</v>
      </c>
      <c r="D146" s="298"/>
      <c r="E146" s="298"/>
      <c r="F146" s="299">
        <f t="shared" si="20"/>
        <v>0</v>
      </c>
      <c r="G146" s="80">
        <v>30</v>
      </c>
      <c r="H146" s="300">
        <f t="shared" si="21"/>
        <v>0</v>
      </c>
      <c r="I146" s="3"/>
    </row>
    <row r="147" spans="2:9" x14ac:dyDescent="0.25">
      <c r="B147" s="595"/>
      <c r="C147" s="82" t="s">
        <v>282</v>
      </c>
      <c r="D147" s="298"/>
      <c r="E147" s="298"/>
      <c r="F147" s="299">
        <f t="shared" si="20"/>
        <v>0</v>
      </c>
      <c r="G147" s="80">
        <v>30</v>
      </c>
      <c r="H147" s="300">
        <f t="shared" si="21"/>
        <v>0</v>
      </c>
      <c r="I147" s="3"/>
    </row>
    <row r="148" spans="2:9" x14ac:dyDescent="0.25">
      <c r="B148" s="595"/>
      <c r="C148" s="82" t="s">
        <v>301</v>
      </c>
      <c r="D148" s="298"/>
      <c r="E148" s="298"/>
      <c r="F148" s="299">
        <f t="shared" si="20"/>
        <v>0</v>
      </c>
      <c r="G148" s="80">
        <v>30</v>
      </c>
      <c r="H148" s="300">
        <f t="shared" si="21"/>
        <v>0</v>
      </c>
      <c r="I148" s="3"/>
    </row>
    <row r="149" spans="2:9" x14ac:dyDescent="0.25">
      <c r="B149" s="595"/>
      <c r="C149" s="79" t="s">
        <v>264</v>
      </c>
      <c r="D149" s="298"/>
      <c r="E149" s="298"/>
      <c r="F149" s="299">
        <f t="shared" si="20"/>
        <v>0</v>
      </c>
      <c r="G149" s="80">
        <v>30</v>
      </c>
      <c r="H149" s="300">
        <f t="shared" si="21"/>
        <v>0</v>
      </c>
      <c r="I149" s="3"/>
    </row>
    <row r="150" spans="2:9" x14ac:dyDescent="0.25">
      <c r="B150" s="595"/>
      <c r="C150" s="79" t="s">
        <v>264</v>
      </c>
      <c r="D150" s="298"/>
      <c r="E150" s="298"/>
      <c r="F150" s="299">
        <f t="shared" si="20"/>
        <v>0</v>
      </c>
      <c r="G150" s="80">
        <v>30</v>
      </c>
      <c r="H150" s="300">
        <f t="shared" si="21"/>
        <v>0</v>
      </c>
      <c r="I150" s="3"/>
    </row>
    <row r="151" spans="2:9" x14ac:dyDescent="0.25">
      <c r="B151" s="595"/>
      <c r="C151" s="160" t="s">
        <v>265</v>
      </c>
      <c r="D151" s="161"/>
      <c r="E151" s="161"/>
      <c r="F151" s="161"/>
      <c r="G151" s="162"/>
      <c r="H151" s="160"/>
      <c r="I151" s="3"/>
    </row>
    <row r="152" spans="2:9" x14ac:dyDescent="0.25">
      <c r="B152" s="595"/>
      <c r="C152" s="83" t="s">
        <v>329</v>
      </c>
      <c r="D152" s="298"/>
      <c r="E152" s="298"/>
      <c r="F152" s="299">
        <f t="shared" ref="F152:F153" si="22">D152+E152</f>
        <v>0</v>
      </c>
      <c r="G152" s="80">
        <v>30</v>
      </c>
      <c r="H152" s="300">
        <f t="shared" si="21"/>
        <v>0</v>
      </c>
      <c r="I152" s="3"/>
    </row>
    <row r="153" spans="2:9" x14ac:dyDescent="0.25">
      <c r="B153" s="595"/>
      <c r="C153" s="83" t="s">
        <v>330</v>
      </c>
      <c r="D153" s="298"/>
      <c r="E153" s="298"/>
      <c r="F153" s="299">
        <f t="shared" si="22"/>
        <v>0</v>
      </c>
      <c r="G153" s="80">
        <v>30</v>
      </c>
      <c r="H153" s="300">
        <f t="shared" si="21"/>
        <v>0</v>
      </c>
      <c r="I153" s="3"/>
    </row>
    <row r="154" spans="2:9" x14ac:dyDescent="0.25">
      <c r="B154" s="595"/>
      <c r="C154" s="76" t="s">
        <v>331</v>
      </c>
      <c r="D154" s="81"/>
      <c r="E154" s="81"/>
      <c r="F154" s="77"/>
      <c r="G154" s="78"/>
      <c r="H154" s="158"/>
      <c r="I154" s="3"/>
    </row>
    <row r="155" spans="2:9" x14ac:dyDescent="0.25">
      <c r="B155" s="595"/>
      <c r="C155" s="82" t="s">
        <v>281</v>
      </c>
      <c r="D155" s="298"/>
      <c r="E155" s="298"/>
      <c r="F155" s="299">
        <f t="shared" ref="F155:F156" si="23">D155+E155</f>
        <v>0</v>
      </c>
      <c r="G155" s="80">
        <v>30</v>
      </c>
      <c r="H155" s="300">
        <f t="shared" si="21"/>
        <v>0</v>
      </c>
      <c r="I155" s="3"/>
    </row>
    <row r="156" spans="2:9" ht="30" x14ac:dyDescent="0.25">
      <c r="B156" s="595"/>
      <c r="C156" s="79" t="s">
        <v>302</v>
      </c>
      <c r="D156" s="298"/>
      <c r="E156" s="298"/>
      <c r="F156" s="299">
        <f t="shared" si="23"/>
        <v>0</v>
      </c>
      <c r="G156" s="80">
        <v>30</v>
      </c>
      <c r="H156" s="300">
        <f t="shared" si="21"/>
        <v>0</v>
      </c>
      <c r="I156" s="3"/>
    </row>
    <row r="157" spans="2:9" x14ac:dyDescent="0.25">
      <c r="B157" s="595"/>
      <c r="C157" s="160" t="s">
        <v>265</v>
      </c>
      <c r="D157" s="161"/>
      <c r="E157" s="161"/>
      <c r="F157" s="161"/>
      <c r="G157" s="162"/>
      <c r="H157" s="160"/>
      <c r="I157" s="3"/>
    </row>
    <row r="158" spans="2:9" x14ac:dyDescent="0.25">
      <c r="B158" s="595"/>
      <c r="C158" s="83" t="s">
        <v>332</v>
      </c>
      <c r="D158" s="298"/>
      <c r="E158" s="298"/>
      <c r="F158" s="299">
        <f t="shared" ref="F158:F159" si="24">D158+E158</f>
        <v>0</v>
      </c>
      <c r="G158" s="80">
        <v>30</v>
      </c>
      <c r="H158" s="300">
        <f t="shared" si="21"/>
        <v>0</v>
      </c>
      <c r="I158" s="3"/>
    </row>
    <row r="159" spans="2:9" x14ac:dyDescent="0.25">
      <c r="B159" s="595"/>
      <c r="C159" s="82" t="s">
        <v>333</v>
      </c>
      <c r="D159" s="298"/>
      <c r="E159" s="298"/>
      <c r="F159" s="299">
        <f t="shared" si="24"/>
        <v>0</v>
      </c>
      <c r="G159" s="80">
        <v>30</v>
      </c>
      <c r="H159" s="300">
        <f t="shared" si="21"/>
        <v>0</v>
      </c>
      <c r="I159" s="3"/>
    </row>
    <row r="160" spans="2:9" x14ac:dyDescent="0.25">
      <c r="B160" s="595"/>
      <c r="C160" s="76" t="s">
        <v>334</v>
      </c>
      <c r="D160" s="81"/>
      <c r="E160" s="81"/>
      <c r="F160" s="77"/>
      <c r="G160" s="78"/>
      <c r="H160" s="158"/>
      <c r="I160" s="3"/>
    </row>
    <row r="161" spans="2:9" x14ac:dyDescent="0.25">
      <c r="B161" s="595"/>
      <c r="C161" s="82" t="s">
        <v>335</v>
      </c>
      <c r="D161" s="298"/>
      <c r="E161" s="298"/>
      <c r="F161" s="299">
        <f t="shared" ref="F161:F169" si="25">D161+E161</f>
        <v>0</v>
      </c>
      <c r="G161" s="80">
        <v>30</v>
      </c>
      <c r="H161" s="300">
        <f t="shared" si="21"/>
        <v>0</v>
      </c>
      <c r="I161" s="3"/>
    </row>
    <row r="162" spans="2:9" x14ac:dyDescent="0.25">
      <c r="B162" s="595"/>
      <c r="C162" s="82" t="s">
        <v>336</v>
      </c>
      <c r="D162" s="298"/>
      <c r="E162" s="298"/>
      <c r="F162" s="299">
        <f t="shared" si="25"/>
        <v>0</v>
      </c>
      <c r="G162" s="80">
        <v>30</v>
      </c>
      <c r="H162" s="300">
        <f t="shared" si="21"/>
        <v>0</v>
      </c>
      <c r="I162" s="3"/>
    </row>
    <row r="163" spans="2:9" x14ac:dyDescent="0.25">
      <c r="B163" s="595"/>
      <c r="C163" s="82" t="s">
        <v>337</v>
      </c>
      <c r="D163" s="298"/>
      <c r="E163" s="298"/>
      <c r="F163" s="299">
        <f t="shared" si="25"/>
        <v>0</v>
      </c>
      <c r="G163" s="80">
        <v>30</v>
      </c>
      <c r="H163" s="300">
        <f t="shared" si="21"/>
        <v>0</v>
      </c>
      <c r="I163" s="3"/>
    </row>
    <row r="164" spans="2:9" x14ac:dyDescent="0.25">
      <c r="B164" s="595"/>
      <c r="C164" s="82" t="s">
        <v>338</v>
      </c>
      <c r="D164" s="298"/>
      <c r="E164" s="298"/>
      <c r="F164" s="299">
        <f t="shared" si="25"/>
        <v>0</v>
      </c>
      <c r="G164" s="80">
        <v>30</v>
      </c>
      <c r="H164" s="300">
        <f t="shared" si="21"/>
        <v>0</v>
      </c>
      <c r="I164" s="3"/>
    </row>
    <row r="165" spans="2:9" x14ac:dyDescent="0.25">
      <c r="B165" s="595"/>
      <c r="C165" s="82" t="s">
        <v>339</v>
      </c>
      <c r="D165" s="298"/>
      <c r="E165" s="298"/>
      <c r="F165" s="299">
        <f t="shared" si="25"/>
        <v>0</v>
      </c>
      <c r="G165" s="80">
        <v>30</v>
      </c>
      <c r="H165" s="300">
        <f t="shared" si="21"/>
        <v>0</v>
      </c>
      <c r="I165" s="3"/>
    </row>
    <row r="166" spans="2:9" x14ac:dyDescent="0.25">
      <c r="B166" s="595"/>
      <c r="C166" s="82" t="s">
        <v>340</v>
      </c>
      <c r="D166" s="298"/>
      <c r="E166" s="298"/>
      <c r="F166" s="299">
        <f t="shared" si="25"/>
        <v>0</v>
      </c>
      <c r="G166" s="80">
        <v>30</v>
      </c>
      <c r="H166" s="300">
        <f t="shared" si="21"/>
        <v>0</v>
      </c>
      <c r="I166" s="3"/>
    </row>
    <row r="167" spans="2:9" ht="30" x14ac:dyDescent="0.25">
      <c r="B167" s="595"/>
      <c r="C167" s="79" t="s">
        <v>294</v>
      </c>
      <c r="D167" s="298"/>
      <c r="E167" s="298"/>
      <c r="F167" s="299">
        <f t="shared" si="25"/>
        <v>0</v>
      </c>
      <c r="G167" s="80">
        <v>30</v>
      </c>
      <c r="H167" s="300">
        <f t="shared" si="21"/>
        <v>0</v>
      </c>
      <c r="I167" s="3"/>
    </row>
    <row r="168" spans="2:9" x14ac:dyDescent="0.25">
      <c r="B168" s="595"/>
      <c r="C168" s="79" t="s">
        <v>264</v>
      </c>
      <c r="D168" s="298"/>
      <c r="E168" s="298"/>
      <c r="F168" s="299">
        <f t="shared" si="25"/>
        <v>0</v>
      </c>
      <c r="G168" s="80">
        <v>30</v>
      </c>
      <c r="H168" s="300">
        <f t="shared" si="21"/>
        <v>0</v>
      </c>
      <c r="I168" s="3"/>
    </row>
    <row r="169" spans="2:9" x14ac:dyDescent="0.25">
      <c r="B169" s="595"/>
      <c r="C169" s="79" t="s">
        <v>264</v>
      </c>
      <c r="D169" s="298"/>
      <c r="E169" s="298"/>
      <c r="F169" s="299">
        <f t="shared" si="25"/>
        <v>0</v>
      </c>
      <c r="G169" s="80">
        <v>30</v>
      </c>
      <c r="H169" s="300">
        <f t="shared" si="21"/>
        <v>0</v>
      </c>
      <c r="I169" s="3"/>
    </row>
    <row r="170" spans="2:9" x14ac:dyDescent="0.25">
      <c r="B170" s="595"/>
      <c r="C170" s="160" t="s">
        <v>265</v>
      </c>
      <c r="D170" s="161"/>
      <c r="E170" s="161"/>
      <c r="F170" s="161"/>
      <c r="G170" s="162"/>
      <c r="H170" s="160"/>
      <c r="I170" s="3"/>
    </row>
    <row r="171" spans="2:9" x14ac:dyDescent="0.25">
      <c r="B171" s="595"/>
      <c r="C171" s="83" t="s">
        <v>341</v>
      </c>
      <c r="D171" s="298"/>
      <c r="E171" s="298"/>
      <c r="F171" s="299">
        <f t="shared" ref="F171:F172" si="26">D171+E171</f>
        <v>0</v>
      </c>
      <c r="G171" s="80">
        <v>30</v>
      </c>
      <c r="H171" s="300">
        <f t="shared" si="21"/>
        <v>0</v>
      </c>
      <c r="I171" s="3"/>
    </row>
    <row r="172" spans="2:9" x14ac:dyDescent="0.25">
      <c r="B172" s="595"/>
      <c r="C172" s="83" t="s">
        <v>342</v>
      </c>
      <c r="D172" s="298"/>
      <c r="E172" s="298"/>
      <c r="F172" s="299">
        <f t="shared" si="26"/>
        <v>0</v>
      </c>
      <c r="G172" s="80">
        <v>30</v>
      </c>
      <c r="H172" s="300">
        <f t="shared" si="21"/>
        <v>0</v>
      </c>
      <c r="I172" s="3"/>
    </row>
    <row r="173" spans="2:9" x14ac:dyDescent="0.25">
      <c r="B173" s="595"/>
      <c r="C173" s="76" t="s">
        <v>343</v>
      </c>
      <c r="D173" s="81"/>
      <c r="E173" s="81"/>
      <c r="F173" s="77"/>
      <c r="G173" s="78"/>
      <c r="H173" s="158"/>
      <c r="I173" s="3"/>
    </row>
    <row r="174" spans="2:9" ht="30" x14ac:dyDescent="0.25">
      <c r="B174" s="595"/>
      <c r="C174" s="79" t="s">
        <v>294</v>
      </c>
      <c r="D174" s="298"/>
      <c r="E174" s="298"/>
      <c r="F174" s="299">
        <f t="shared" ref="F174:F181" si="27">D174+E174</f>
        <v>0</v>
      </c>
      <c r="G174" s="80">
        <v>30</v>
      </c>
      <c r="H174" s="300">
        <f t="shared" si="21"/>
        <v>0</v>
      </c>
      <c r="I174" s="3"/>
    </row>
    <row r="175" spans="2:9" x14ac:dyDescent="0.25">
      <c r="B175" s="595"/>
      <c r="C175" s="82" t="s">
        <v>281</v>
      </c>
      <c r="D175" s="298"/>
      <c r="E175" s="298"/>
      <c r="F175" s="299">
        <f t="shared" si="27"/>
        <v>0</v>
      </c>
      <c r="G175" s="80">
        <v>30</v>
      </c>
      <c r="H175" s="300">
        <f t="shared" si="21"/>
        <v>0</v>
      </c>
      <c r="I175" s="3"/>
    </row>
    <row r="176" spans="2:9" x14ac:dyDescent="0.25">
      <c r="B176" s="595"/>
      <c r="C176" s="82" t="s">
        <v>281</v>
      </c>
      <c r="D176" s="298"/>
      <c r="E176" s="298"/>
      <c r="F176" s="299">
        <f t="shared" si="27"/>
        <v>0</v>
      </c>
      <c r="G176" s="80">
        <v>30</v>
      </c>
      <c r="H176" s="300">
        <f t="shared" si="21"/>
        <v>0</v>
      </c>
      <c r="I176" s="3"/>
    </row>
    <row r="177" spans="2:9" x14ac:dyDescent="0.25">
      <c r="B177" s="595"/>
      <c r="C177" s="82" t="s">
        <v>282</v>
      </c>
      <c r="D177" s="298"/>
      <c r="E177" s="298"/>
      <c r="F177" s="299">
        <f t="shared" si="27"/>
        <v>0</v>
      </c>
      <c r="G177" s="80">
        <v>30</v>
      </c>
      <c r="H177" s="300">
        <f t="shared" si="21"/>
        <v>0</v>
      </c>
      <c r="I177" s="3"/>
    </row>
    <row r="178" spans="2:9" x14ac:dyDescent="0.25">
      <c r="B178" s="595"/>
      <c r="C178" s="82" t="s">
        <v>282</v>
      </c>
      <c r="D178" s="298"/>
      <c r="E178" s="298"/>
      <c r="F178" s="299">
        <f t="shared" si="27"/>
        <v>0</v>
      </c>
      <c r="G178" s="80">
        <v>30</v>
      </c>
      <c r="H178" s="300">
        <f t="shared" si="21"/>
        <v>0</v>
      </c>
      <c r="I178" s="3"/>
    </row>
    <row r="179" spans="2:9" x14ac:dyDescent="0.25">
      <c r="B179" s="595"/>
      <c r="C179" s="82" t="s">
        <v>274</v>
      </c>
      <c r="D179" s="298"/>
      <c r="E179" s="298"/>
      <c r="F179" s="299">
        <f t="shared" si="27"/>
        <v>0</v>
      </c>
      <c r="G179" s="80">
        <v>30</v>
      </c>
      <c r="H179" s="300">
        <f t="shared" si="21"/>
        <v>0</v>
      </c>
      <c r="I179" s="3"/>
    </row>
    <row r="180" spans="2:9" x14ac:dyDescent="0.25">
      <c r="B180" s="595"/>
      <c r="C180" s="82" t="s">
        <v>274</v>
      </c>
      <c r="D180" s="298"/>
      <c r="E180" s="298"/>
      <c r="F180" s="299">
        <f t="shared" si="27"/>
        <v>0</v>
      </c>
      <c r="G180" s="80">
        <v>30</v>
      </c>
      <c r="H180" s="300">
        <f t="shared" si="21"/>
        <v>0</v>
      </c>
      <c r="I180" s="3"/>
    </row>
    <row r="181" spans="2:9" x14ac:dyDescent="0.25">
      <c r="B181" s="595"/>
      <c r="C181" s="82" t="s">
        <v>321</v>
      </c>
      <c r="D181" s="298"/>
      <c r="E181" s="298"/>
      <c r="F181" s="299">
        <f t="shared" si="27"/>
        <v>0</v>
      </c>
      <c r="G181" s="80">
        <v>30</v>
      </c>
      <c r="H181" s="300">
        <f t="shared" si="21"/>
        <v>0</v>
      </c>
      <c r="I181" s="3"/>
    </row>
    <row r="182" spans="2:9" x14ac:dyDescent="0.25">
      <c r="B182" s="595"/>
      <c r="C182" s="160" t="s">
        <v>265</v>
      </c>
      <c r="D182" s="161"/>
      <c r="E182" s="161"/>
      <c r="F182" s="161"/>
      <c r="G182" s="162"/>
      <c r="H182" s="160"/>
      <c r="I182" s="3"/>
    </row>
    <row r="183" spans="2:9" x14ac:dyDescent="0.25">
      <c r="B183" s="595"/>
      <c r="C183" s="82" t="s">
        <v>344</v>
      </c>
      <c r="D183" s="298"/>
      <c r="E183" s="298"/>
      <c r="F183" s="299">
        <f t="shared" ref="F183" si="28">D183+E183</f>
        <v>0</v>
      </c>
      <c r="G183" s="80">
        <v>30</v>
      </c>
      <c r="H183" s="300">
        <f t="shared" si="21"/>
        <v>0</v>
      </c>
      <c r="I183" s="3"/>
    </row>
    <row r="184" spans="2:9" x14ac:dyDescent="0.25">
      <c r="B184" s="595"/>
      <c r="C184" s="76" t="s">
        <v>345</v>
      </c>
      <c r="D184" s="81"/>
      <c r="E184" s="81"/>
      <c r="F184" s="77"/>
      <c r="G184" s="78"/>
      <c r="H184" s="158"/>
      <c r="I184" s="3"/>
    </row>
    <row r="185" spans="2:9" x14ac:dyDescent="0.25">
      <c r="B185" s="595"/>
      <c r="C185" s="82" t="s">
        <v>346</v>
      </c>
      <c r="D185" s="298"/>
      <c r="E185" s="298"/>
      <c r="F185" s="299">
        <f t="shared" ref="F185" si="29">D185+E185</f>
        <v>0</v>
      </c>
      <c r="G185" s="80">
        <v>30</v>
      </c>
      <c r="H185" s="300">
        <f t="shared" si="21"/>
        <v>0</v>
      </c>
      <c r="I185" s="3"/>
    </row>
    <row r="186" spans="2:9" x14ac:dyDescent="0.25">
      <c r="B186" s="594" t="s">
        <v>347</v>
      </c>
      <c r="C186" s="76" t="s">
        <v>260</v>
      </c>
      <c r="D186" s="81"/>
      <c r="E186" s="81"/>
      <c r="F186" s="77"/>
      <c r="G186" s="78"/>
      <c r="H186" s="158"/>
      <c r="I186" s="3"/>
    </row>
    <row r="187" spans="2:9" x14ac:dyDescent="0.25">
      <c r="B187" s="594"/>
      <c r="C187" s="82" t="s">
        <v>348</v>
      </c>
      <c r="D187" s="298"/>
      <c r="E187" s="298"/>
      <c r="F187" s="299">
        <f t="shared" ref="F187:F188" si="30">D187+E187</f>
        <v>0</v>
      </c>
      <c r="G187" s="80">
        <v>30</v>
      </c>
      <c r="H187" s="300">
        <f t="shared" si="21"/>
        <v>0</v>
      </c>
      <c r="I187" s="3"/>
    </row>
    <row r="188" spans="2:9" x14ac:dyDescent="0.25">
      <c r="B188" s="594"/>
      <c r="C188" s="82" t="s">
        <v>349</v>
      </c>
      <c r="D188" s="298"/>
      <c r="E188" s="298"/>
      <c r="F188" s="299">
        <f t="shared" si="30"/>
        <v>0</v>
      </c>
      <c r="G188" s="80">
        <v>30</v>
      </c>
      <c r="H188" s="300">
        <f t="shared" si="21"/>
        <v>0</v>
      </c>
      <c r="I188" s="3"/>
    </row>
    <row r="189" spans="2:9" x14ac:dyDescent="0.25">
      <c r="B189" s="594"/>
      <c r="C189" s="76" t="s">
        <v>299</v>
      </c>
      <c r="D189" s="81"/>
      <c r="E189" s="81"/>
      <c r="F189" s="77"/>
      <c r="G189" s="78"/>
      <c r="H189" s="158"/>
      <c r="I189" s="3"/>
    </row>
    <row r="190" spans="2:9" x14ac:dyDescent="0.25">
      <c r="B190" s="594"/>
      <c r="C190" s="82" t="s">
        <v>350</v>
      </c>
      <c r="D190" s="298"/>
      <c r="E190" s="298"/>
      <c r="F190" s="299">
        <f t="shared" ref="F190:F191" si="31">D190+E190</f>
        <v>0</v>
      </c>
      <c r="G190" s="80">
        <v>30</v>
      </c>
      <c r="H190" s="300">
        <f t="shared" si="21"/>
        <v>0</v>
      </c>
      <c r="I190" s="3"/>
    </row>
    <row r="191" spans="2:9" x14ac:dyDescent="0.25">
      <c r="B191" s="594"/>
      <c r="C191" s="82" t="s">
        <v>351</v>
      </c>
      <c r="D191" s="298"/>
      <c r="E191" s="298"/>
      <c r="F191" s="299">
        <f t="shared" si="31"/>
        <v>0</v>
      </c>
      <c r="G191" s="80">
        <v>30</v>
      </c>
      <c r="H191" s="300">
        <f t="shared" si="21"/>
        <v>0</v>
      </c>
      <c r="I191" s="3"/>
    </row>
    <row r="192" spans="2:9" x14ac:dyDescent="0.25">
      <c r="B192" s="594"/>
      <c r="C192" s="76" t="s">
        <v>305</v>
      </c>
      <c r="D192" s="81"/>
      <c r="E192" s="81"/>
      <c r="F192" s="77"/>
      <c r="G192" s="78"/>
      <c r="H192" s="158"/>
      <c r="I192" s="3"/>
    </row>
    <row r="193" spans="2:9" x14ac:dyDescent="0.25">
      <c r="B193" s="594"/>
      <c r="C193" s="82" t="s">
        <v>350</v>
      </c>
      <c r="D193" s="298"/>
      <c r="E193" s="298"/>
      <c r="F193" s="299">
        <f t="shared" ref="F193:F197" si="32">D193+E193</f>
        <v>0</v>
      </c>
      <c r="G193" s="80">
        <v>30</v>
      </c>
      <c r="H193" s="300">
        <f t="shared" si="21"/>
        <v>0</v>
      </c>
      <c r="I193" s="3"/>
    </row>
    <row r="194" spans="2:9" x14ac:dyDescent="0.25">
      <c r="B194" s="594"/>
      <c r="C194" s="82" t="s">
        <v>351</v>
      </c>
      <c r="D194" s="298"/>
      <c r="E194" s="298"/>
      <c r="F194" s="299">
        <f t="shared" si="32"/>
        <v>0</v>
      </c>
      <c r="G194" s="80">
        <v>30</v>
      </c>
      <c r="H194" s="300">
        <f t="shared" si="21"/>
        <v>0</v>
      </c>
      <c r="I194" s="3"/>
    </row>
    <row r="195" spans="2:9" x14ac:dyDescent="0.25">
      <c r="B195" s="594"/>
      <c r="C195" s="82" t="s">
        <v>352</v>
      </c>
      <c r="D195" s="298"/>
      <c r="E195" s="298"/>
      <c r="F195" s="299">
        <f t="shared" si="32"/>
        <v>0</v>
      </c>
      <c r="G195" s="80">
        <v>30</v>
      </c>
      <c r="H195" s="300">
        <f t="shared" si="21"/>
        <v>0</v>
      </c>
      <c r="I195" s="3"/>
    </row>
    <row r="196" spans="2:9" x14ac:dyDescent="0.25">
      <c r="B196" s="594"/>
      <c r="C196" s="82" t="s">
        <v>353</v>
      </c>
      <c r="D196" s="298"/>
      <c r="E196" s="298"/>
      <c r="F196" s="299">
        <f t="shared" si="32"/>
        <v>0</v>
      </c>
      <c r="G196" s="80">
        <v>30</v>
      </c>
      <c r="H196" s="300">
        <f t="shared" si="21"/>
        <v>0</v>
      </c>
      <c r="I196" s="3"/>
    </row>
    <row r="197" spans="2:9" x14ac:dyDescent="0.25">
      <c r="B197" s="594"/>
      <c r="C197" s="82" t="s">
        <v>353</v>
      </c>
      <c r="D197" s="298"/>
      <c r="E197" s="298"/>
      <c r="F197" s="299">
        <f t="shared" si="32"/>
        <v>0</v>
      </c>
      <c r="G197" s="80">
        <v>30</v>
      </c>
      <c r="H197" s="300">
        <f t="shared" si="21"/>
        <v>0</v>
      </c>
      <c r="I197" s="3"/>
    </row>
    <row r="198" spans="2:9" x14ac:dyDescent="0.25">
      <c r="B198" s="594"/>
      <c r="C198" s="76" t="s">
        <v>308</v>
      </c>
      <c r="D198" s="81"/>
      <c r="E198" s="81"/>
      <c r="F198" s="77"/>
      <c r="G198" s="78"/>
      <c r="H198" s="158"/>
      <c r="I198" s="3"/>
    </row>
    <row r="199" spans="2:9" x14ac:dyDescent="0.25">
      <c r="B199" s="594"/>
      <c r="C199" s="82" t="s">
        <v>351</v>
      </c>
      <c r="D199" s="298"/>
      <c r="E199" s="298"/>
      <c r="F199" s="299">
        <f t="shared" ref="F199:F203" si="33">D199+E199</f>
        <v>0</v>
      </c>
      <c r="G199" s="80">
        <v>30</v>
      </c>
      <c r="H199" s="300">
        <f t="shared" si="21"/>
        <v>0</v>
      </c>
      <c r="I199" s="3"/>
    </row>
    <row r="200" spans="2:9" x14ac:dyDescent="0.25">
      <c r="B200" s="594"/>
      <c r="C200" s="82" t="s">
        <v>351</v>
      </c>
      <c r="D200" s="298"/>
      <c r="E200" s="298"/>
      <c r="F200" s="299">
        <f t="shared" si="33"/>
        <v>0</v>
      </c>
      <c r="G200" s="80">
        <v>30</v>
      </c>
      <c r="H200" s="300">
        <f t="shared" si="21"/>
        <v>0</v>
      </c>
      <c r="I200" s="3"/>
    </row>
    <row r="201" spans="2:9" x14ac:dyDescent="0.25">
      <c r="B201" s="594"/>
      <c r="C201" s="82" t="s">
        <v>354</v>
      </c>
      <c r="D201" s="298"/>
      <c r="E201" s="298"/>
      <c r="F201" s="299">
        <f t="shared" si="33"/>
        <v>0</v>
      </c>
      <c r="G201" s="80">
        <v>30</v>
      </c>
      <c r="H201" s="300">
        <f t="shared" si="21"/>
        <v>0</v>
      </c>
      <c r="I201" s="3"/>
    </row>
    <row r="202" spans="2:9" x14ac:dyDescent="0.25">
      <c r="B202" s="594"/>
      <c r="C202" s="82" t="s">
        <v>354</v>
      </c>
      <c r="D202" s="298"/>
      <c r="E202" s="298"/>
      <c r="F202" s="299">
        <f t="shared" si="33"/>
        <v>0</v>
      </c>
      <c r="G202" s="80">
        <v>30</v>
      </c>
      <c r="H202" s="300">
        <f t="shared" si="21"/>
        <v>0</v>
      </c>
      <c r="I202" s="3"/>
    </row>
    <row r="203" spans="2:9" x14ac:dyDescent="0.25">
      <c r="B203" s="594"/>
      <c r="C203" s="82" t="s">
        <v>355</v>
      </c>
      <c r="D203" s="298"/>
      <c r="E203" s="298"/>
      <c r="F203" s="299">
        <f t="shared" si="33"/>
        <v>0</v>
      </c>
      <c r="G203" s="80">
        <v>30</v>
      </c>
      <c r="H203" s="300">
        <f t="shared" si="21"/>
        <v>0</v>
      </c>
      <c r="I203" s="3"/>
    </row>
    <row r="204" spans="2:9" x14ac:dyDescent="0.25">
      <c r="B204" s="594"/>
      <c r="C204" s="76" t="s">
        <v>312</v>
      </c>
      <c r="D204" s="81"/>
      <c r="E204" s="81"/>
      <c r="F204" s="77"/>
      <c r="G204" s="78"/>
      <c r="H204" s="158"/>
      <c r="I204" s="3"/>
    </row>
    <row r="205" spans="2:9" x14ac:dyDescent="0.25">
      <c r="B205" s="594"/>
      <c r="C205" s="82" t="s">
        <v>356</v>
      </c>
      <c r="D205" s="298"/>
      <c r="E205" s="298"/>
      <c r="F205" s="299">
        <f t="shared" ref="F205:F206" si="34">D205+E205</f>
        <v>0</v>
      </c>
      <c r="G205" s="80">
        <v>30</v>
      </c>
      <c r="H205" s="300">
        <f t="shared" si="21"/>
        <v>0</v>
      </c>
      <c r="I205" s="3"/>
    </row>
    <row r="206" spans="2:9" x14ac:dyDescent="0.25">
      <c r="B206" s="594"/>
      <c r="C206" s="82" t="s">
        <v>357</v>
      </c>
      <c r="D206" s="298"/>
      <c r="E206" s="298"/>
      <c r="F206" s="299">
        <f t="shared" si="34"/>
        <v>0</v>
      </c>
      <c r="G206" s="80">
        <v>30</v>
      </c>
      <c r="H206" s="300">
        <f t="shared" si="21"/>
        <v>0</v>
      </c>
      <c r="I206" s="3"/>
    </row>
    <row r="207" spans="2:9" x14ac:dyDescent="0.25">
      <c r="B207" s="594"/>
      <c r="C207" s="76" t="s">
        <v>315</v>
      </c>
      <c r="D207" s="81"/>
      <c r="E207" s="81"/>
      <c r="F207" s="77"/>
      <c r="G207" s="78"/>
      <c r="H207" s="158"/>
      <c r="I207" s="3"/>
    </row>
    <row r="208" spans="2:9" x14ac:dyDescent="0.25">
      <c r="B208" s="594"/>
      <c r="C208" s="82" t="s">
        <v>350</v>
      </c>
      <c r="D208" s="298"/>
      <c r="E208" s="298"/>
      <c r="F208" s="299">
        <f t="shared" ref="F208" si="35">D208+E208</f>
        <v>0</v>
      </c>
      <c r="G208" s="80">
        <v>30</v>
      </c>
      <c r="H208" s="300">
        <f t="shared" ref="H208" si="36">F208*G208</f>
        <v>0</v>
      </c>
      <c r="I208" s="3"/>
    </row>
    <row r="209" spans="2:9" x14ac:dyDescent="0.25">
      <c r="B209" s="594"/>
      <c r="C209" s="76" t="s">
        <v>318</v>
      </c>
      <c r="D209" s="81"/>
      <c r="E209" s="81"/>
      <c r="F209" s="77"/>
      <c r="G209" s="78"/>
      <c r="H209" s="158"/>
      <c r="I209" s="3"/>
    </row>
    <row r="210" spans="2:9" x14ac:dyDescent="0.25">
      <c r="B210" s="594"/>
      <c r="C210" s="82" t="s">
        <v>350</v>
      </c>
      <c r="D210" s="298"/>
      <c r="E210" s="298"/>
      <c r="F210" s="299">
        <f t="shared" ref="F210:F211" si="37">D210+E210</f>
        <v>0</v>
      </c>
      <c r="G210" s="80">
        <v>30</v>
      </c>
      <c r="H210" s="300">
        <f t="shared" ref="H210:H211" si="38">F210*G210</f>
        <v>0</v>
      </c>
      <c r="I210" s="3"/>
    </row>
    <row r="211" spans="2:9" x14ac:dyDescent="0.25">
      <c r="B211" s="594"/>
      <c r="C211" s="82" t="s">
        <v>358</v>
      </c>
      <c r="D211" s="298"/>
      <c r="E211" s="298"/>
      <c r="F211" s="299">
        <f t="shared" si="37"/>
        <v>0</v>
      </c>
      <c r="G211" s="80">
        <v>30</v>
      </c>
      <c r="H211" s="300">
        <f t="shared" si="38"/>
        <v>0</v>
      </c>
      <c r="I211" s="3"/>
    </row>
    <row r="212" spans="2:9" x14ac:dyDescent="0.25">
      <c r="B212" s="594"/>
      <c r="C212" s="76" t="s">
        <v>320</v>
      </c>
      <c r="D212" s="81"/>
      <c r="E212" s="81"/>
      <c r="F212" s="77"/>
      <c r="G212" s="78"/>
      <c r="H212" s="158"/>
      <c r="I212" s="3"/>
    </row>
    <row r="213" spans="2:9" x14ac:dyDescent="0.25">
      <c r="B213" s="594"/>
      <c r="C213" s="82" t="s">
        <v>350</v>
      </c>
      <c r="D213" s="303"/>
      <c r="E213" s="303"/>
      <c r="F213" s="304">
        <f t="shared" ref="F213:F214" si="39">D213+E213</f>
        <v>0</v>
      </c>
      <c r="G213" s="80">
        <v>30</v>
      </c>
      <c r="H213" s="300">
        <f t="shared" ref="H213:H214" si="40">F213*G213</f>
        <v>0</v>
      </c>
      <c r="I213" s="3"/>
    </row>
    <row r="214" spans="2:9" x14ac:dyDescent="0.25">
      <c r="B214" s="594"/>
      <c r="C214" s="82" t="s">
        <v>695</v>
      </c>
      <c r="D214" s="303"/>
      <c r="E214" s="303"/>
      <c r="F214" s="304">
        <f t="shared" si="39"/>
        <v>0</v>
      </c>
      <c r="G214" s="80">
        <v>30</v>
      </c>
      <c r="H214" s="300">
        <f t="shared" si="40"/>
        <v>0</v>
      </c>
      <c r="I214" s="3"/>
    </row>
    <row r="215" spans="2:9" x14ac:dyDescent="0.25">
      <c r="B215" s="594"/>
      <c r="C215" s="76" t="s">
        <v>324</v>
      </c>
      <c r="D215" s="81"/>
      <c r="E215" s="81"/>
      <c r="F215" s="77"/>
      <c r="G215" s="78"/>
      <c r="H215" s="158"/>
      <c r="I215" s="3"/>
    </row>
    <row r="216" spans="2:9" x14ac:dyDescent="0.25">
      <c r="B216" s="594"/>
      <c r="C216" s="82" t="s">
        <v>350</v>
      </c>
      <c r="D216" s="298"/>
      <c r="E216" s="298"/>
      <c r="F216" s="299">
        <f t="shared" ref="F216:F217" si="41">D216+E216</f>
        <v>0</v>
      </c>
      <c r="G216" s="80">
        <v>30</v>
      </c>
      <c r="H216" s="300">
        <f t="shared" ref="H216:H217" si="42">F216*G216</f>
        <v>0</v>
      </c>
      <c r="I216" s="3"/>
    </row>
    <row r="217" spans="2:9" x14ac:dyDescent="0.25">
      <c r="B217" s="594"/>
      <c r="C217" s="82" t="s">
        <v>359</v>
      </c>
      <c r="D217" s="298"/>
      <c r="E217" s="298"/>
      <c r="F217" s="299">
        <f t="shared" si="41"/>
        <v>0</v>
      </c>
      <c r="G217" s="80">
        <v>30</v>
      </c>
      <c r="H217" s="300">
        <f t="shared" si="42"/>
        <v>0</v>
      </c>
      <c r="I217" s="3"/>
    </row>
    <row r="218" spans="2:9" x14ac:dyDescent="0.25">
      <c r="B218" s="594"/>
      <c r="C218" s="76" t="s">
        <v>326</v>
      </c>
      <c r="D218" s="81"/>
      <c r="E218" s="81"/>
      <c r="F218" s="77"/>
      <c r="G218" s="78"/>
      <c r="H218" s="158"/>
      <c r="I218" s="3"/>
    </row>
    <row r="219" spans="2:9" x14ac:dyDescent="0.25">
      <c r="B219" s="594"/>
      <c r="C219" s="82" t="s">
        <v>350</v>
      </c>
      <c r="D219" s="298"/>
      <c r="E219" s="298"/>
      <c r="F219" s="299">
        <f t="shared" ref="F219:F220" si="43">D219+E219</f>
        <v>0</v>
      </c>
      <c r="G219" s="80">
        <v>30</v>
      </c>
      <c r="H219" s="300">
        <f t="shared" ref="H219:H220" si="44">F219*G219</f>
        <v>0</v>
      </c>
      <c r="I219" s="3"/>
    </row>
    <row r="220" spans="2:9" x14ac:dyDescent="0.25">
      <c r="B220" s="594"/>
      <c r="C220" s="82" t="s">
        <v>360</v>
      </c>
      <c r="D220" s="298"/>
      <c r="E220" s="298"/>
      <c r="F220" s="299">
        <f t="shared" si="43"/>
        <v>0</v>
      </c>
      <c r="G220" s="80">
        <v>30</v>
      </c>
      <c r="H220" s="300">
        <f t="shared" si="44"/>
        <v>0</v>
      </c>
      <c r="I220" s="3"/>
    </row>
    <row r="221" spans="2:9" x14ac:dyDescent="0.25">
      <c r="B221" s="594"/>
      <c r="C221" s="76" t="s">
        <v>331</v>
      </c>
      <c r="D221" s="81"/>
      <c r="E221" s="81"/>
      <c r="F221" s="77"/>
      <c r="G221" s="78"/>
      <c r="H221" s="158"/>
      <c r="I221" s="3"/>
    </row>
    <row r="222" spans="2:9" x14ac:dyDescent="0.25">
      <c r="B222" s="594"/>
      <c r="C222" s="82" t="s">
        <v>350</v>
      </c>
      <c r="D222" s="298"/>
      <c r="E222" s="298"/>
      <c r="F222" s="299">
        <f t="shared" ref="F222:F223" si="45">D222+E222</f>
        <v>0</v>
      </c>
      <c r="G222" s="80">
        <v>30</v>
      </c>
      <c r="H222" s="300">
        <f t="shared" ref="H222:H223" si="46">F222*G222</f>
        <v>0</v>
      </c>
      <c r="I222" s="3"/>
    </row>
    <row r="223" spans="2:9" x14ac:dyDescent="0.25">
      <c r="B223" s="594"/>
      <c r="C223" s="82" t="s">
        <v>360</v>
      </c>
      <c r="D223" s="298"/>
      <c r="E223" s="298"/>
      <c r="F223" s="299">
        <f t="shared" si="45"/>
        <v>0</v>
      </c>
      <c r="G223" s="80">
        <v>30</v>
      </c>
      <c r="H223" s="300">
        <f t="shared" si="46"/>
        <v>0</v>
      </c>
      <c r="I223" s="3"/>
    </row>
    <row r="224" spans="2:9" x14ac:dyDescent="0.25">
      <c r="B224" s="594"/>
      <c r="C224" s="76" t="s">
        <v>334</v>
      </c>
      <c r="D224" s="81"/>
      <c r="E224" s="81"/>
      <c r="F224" s="77"/>
      <c r="G224" s="78"/>
      <c r="H224" s="158"/>
      <c r="I224" s="3"/>
    </row>
    <row r="225" spans="2:9" x14ac:dyDescent="0.25">
      <c r="B225" s="594"/>
      <c r="C225" s="82" t="s">
        <v>350</v>
      </c>
      <c r="D225" s="298"/>
      <c r="E225" s="298"/>
      <c r="F225" s="299">
        <f t="shared" ref="F225" si="47">D225+E225</f>
        <v>0</v>
      </c>
      <c r="G225" s="80">
        <v>30</v>
      </c>
      <c r="H225" s="300">
        <f t="shared" ref="H225" si="48">F225*G225</f>
        <v>0</v>
      </c>
      <c r="I225" s="3"/>
    </row>
    <row r="226" spans="2:9" x14ac:dyDescent="0.25">
      <c r="B226" s="594"/>
      <c r="C226" s="76" t="s">
        <v>343</v>
      </c>
      <c r="D226" s="81"/>
      <c r="E226" s="81"/>
      <c r="F226" s="77"/>
      <c r="G226" s="78"/>
      <c r="H226" s="158"/>
      <c r="I226" s="3"/>
    </row>
    <row r="227" spans="2:9" x14ac:dyDescent="0.25">
      <c r="B227" s="594"/>
      <c r="C227" s="82" t="s">
        <v>350</v>
      </c>
      <c r="D227" s="298"/>
      <c r="E227" s="298"/>
      <c r="F227" s="299">
        <f t="shared" ref="F227" si="49">D227+E227</f>
        <v>0</v>
      </c>
      <c r="G227" s="80">
        <v>30</v>
      </c>
      <c r="H227" s="300">
        <f t="shared" ref="H227" si="50">F227*G227</f>
        <v>0</v>
      </c>
      <c r="I227" s="3"/>
    </row>
    <row r="228" spans="2:9" x14ac:dyDescent="0.25">
      <c r="B228" s="594"/>
      <c r="C228" s="76" t="s">
        <v>361</v>
      </c>
      <c r="D228" s="81"/>
      <c r="E228" s="81"/>
      <c r="F228" s="77"/>
      <c r="G228" s="78"/>
      <c r="H228" s="158"/>
      <c r="I228" s="3"/>
    </row>
    <row r="229" spans="2:9" x14ac:dyDescent="0.25">
      <c r="B229" s="594"/>
      <c r="C229" s="82" t="s">
        <v>350</v>
      </c>
      <c r="D229" s="298"/>
      <c r="E229" s="298"/>
      <c r="F229" s="299">
        <f t="shared" ref="F229:F230" si="51">D229+E229</f>
        <v>0</v>
      </c>
      <c r="G229" s="80">
        <v>30</v>
      </c>
      <c r="H229" s="300">
        <f t="shared" ref="H229:H230" si="52">F229*G229</f>
        <v>0</v>
      </c>
      <c r="I229" s="3"/>
    </row>
    <row r="230" spans="2:9" x14ac:dyDescent="0.25">
      <c r="B230" s="594"/>
      <c r="C230" s="82" t="s">
        <v>359</v>
      </c>
      <c r="D230" s="298"/>
      <c r="E230" s="298"/>
      <c r="F230" s="299">
        <f t="shared" si="51"/>
        <v>0</v>
      </c>
      <c r="G230" s="80">
        <v>30</v>
      </c>
      <c r="H230" s="300">
        <f t="shared" si="52"/>
        <v>0</v>
      </c>
      <c r="I230" s="3"/>
    </row>
    <row r="231" spans="2:9" x14ac:dyDescent="0.25">
      <c r="B231" s="594"/>
      <c r="C231" s="76" t="s">
        <v>362</v>
      </c>
      <c r="D231" s="81"/>
      <c r="E231" s="81"/>
      <c r="F231" s="77"/>
      <c r="G231" s="78"/>
      <c r="H231" s="158"/>
      <c r="I231" s="3"/>
    </row>
    <row r="232" spans="2:9" x14ac:dyDescent="0.25">
      <c r="B232" s="594"/>
      <c r="C232" s="82" t="s">
        <v>350</v>
      </c>
      <c r="D232" s="298"/>
      <c r="E232" s="298"/>
      <c r="F232" s="299">
        <f t="shared" ref="F232:F233" si="53">D232+E232</f>
        <v>0</v>
      </c>
      <c r="G232" s="80">
        <v>30</v>
      </c>
      <c r="H232" s="300">
        <f t="shared" ref="H232:H233" si="54">F232*G232</f>
        <v>0</v>
      </c>
      <c r="I232" s="3"/>
    </row>
    <row r="233" spans="2:9" x14ac:dyDescent="0.25">
      <c r="B233" s="594"/>
      <c r="C233" s="82" t="s">
        <v>359</v>
      </c>
      <c r="D233" s="298"/>
      <c r="E233" s="298"/>
      <c r="F233" s="299">
        <f t="shared" si="53"/>
        <v>0</v>
      </c>
      <c r="G233" s="80">
        <v>30</v>
      </c>
      <c r="H233" s="300">
        <f t="shared" si="54"/>
        <v>0</v>
      </c>
      <c r="I233" s="3"/>
    </row>
    <row r="234" spans="2:9" x14ac:dyDescent="0.25">
      <c r="B234" s="594"/>
      <c r="C234" s="76" t="s">
        <v>363</v>
      </c>
      <c r="D234" s="81"/>
      <c r="E234" s="81"/>
      <c r="F234" s="77"/>
      <c r="G234" s="78"/>
      <c r="H234" s="158"/>
      <c r="I234" s="3"/>
    </row>
    <row r="235" spans="2:9" x14ac:dyDescent="0.25">
      <c r="B235" s="594"/>
      <c r="C235" s="82" t="s">
        <v>354</v>
      </c>
      <c r="D235" s="298"/>
      <c r="E235" s="298"/>
      <c r="F235" s="299">
        <f t="shared" ref="F235:F237" si="55">D235+E235</f>
        <v>0</v>
      </c>
      <c r="G235" s="80">
        <v>30</v>
      </c>
      <c r="H235" s="300">
        <f t="shared" ref="H235:H237" si="56">F235*G235</f>
        <v>0</v>
      </c>
      <c r="I235" s="3"/>
    </row>
    <row r="236" spans="2:9" x14ac:dyDescent="0.25">
      <c r="B236" s="594"/>
      <c r="C236" s="82" t="s">
        <v>354</v>
      </c>
      <c r="D236" s="298"/>
      <c r="E236" s="298"/>
      <c r="F236" s="299">
        <f t="shared" si="55"/>
        <v>0</v>
      </c>
      <c r="G236" s="80">
        <v>30</v>
      </c>
      <c r="H236" s="300">
        <f t="shared" si="56"/>
        <v>0</v>
      </c>
      <c r="I236" s="3"/>
    </row>
    <row r="237" spans="2:9" x14ac:dyDescent="0.25">
      <c r="B237" s="594"/>
      <c r="C237" s="82" t="s">
        <v>351</v>
      </c>
      <c r="D237" s="298"/>
      <c r="E237" s="298"/>
      <c r="F237" s="299">
        <f t="shared" si="55"/>
        <v>0</v>
      </c>
      <c r="G237" s="80">
        <v>30</v>
      </c>
      <c r="H237" s="300">
        <f t="shared" si="56"/>
        <v>0</v>
      </c>
      <c r="I237" s="3"/>
    </row>
    <row r="238" spans="2:9" x14ac:dyDescent="0.25">
      <c r="B238" s="594"/>
      <c r="C238" s="76" t="s">
        <v>364</v>
      </c>
      <c r="D238" s="81"/>
      <c r="E238" s="81"/>
      <c r="F238" s="77"/>
      <c r="G238" s="78"/>
      <c r="H238" s="158"/>
      <c r="I238" s="3"/>
    </row>
    <row r="239" spans="2:9" x14ac:dyDescent="0.25">
      <c r="B239" s="594"/>
      <c r="C239" s="82" t="s">
        <v>365</v>
      </c>
      <c r="D239" s="298"/>
      <c r="E239" s="298"/>
      <c r="F239" s="299">
        <f t="shared" ref="F239:F240" si="57">D239+E239</f>
        <v>0</v>
      </c>
      <c r="G239" s="80">
        <v>30</v>
      </c>
      <c r="H239" s="300">
        <f t="shared" ref="H239:H240" si="58">F239*G239</f>
        <v>0</v>
      </c>
      <c r="I239" s="3"/>
    </row>
    <row r="240" spans="2:9" x14ac:dyDescent="0.25">
      <c r="B240" s="594"/>
      <c r="C240" s="82" t="s">
        <v>352</v>
      </c>
      <c r="D240" s="298"/>
      <c r="E240" s="298"/>
      <c r="F240" s="299">
        <f t="shared" si="57"/>
        <v>0</v>
      </c>
      <c r="G240" s="80">
        <v>30</v>
      </c>
      <c r="H240" s="300">
        <f t="shared" si="58"/>
        <v>0</v>
      </c>
      <c r="I240" s="3"/>
    </row>
    <row r="241" spans="2:9" x14ac:dyDescent="0.25">
      <c r="B241" s="594"/>
      <c r="C241" s="76" t="s">
        <v>366</v>
      </c>
      <c r="D241" s="81"/>
      <c r="E241" s="81"/>
      <c r="F241" s="77"/>
      <c r="G241" s="78"/>
      <c r="H241" s="158"/>
      <c r="I241" s="3"/>
    </row>
    <row r="242" spans="2:9" x14ac:dyDescent="0.25">
      <c r="B242" s="594"/>
      <c r="C242" s="82" t="s">
        <v>367</v>
      </c>
      <c r="D242" s="298"/>
      <c r="E242" s="298"/>
      <c r="F242" s="299">
        <f t="shared" ref="F242:F244" si="59">D242+E242</f>
        <v>0</v>
      </c>
      <c r="G242" s="80">
        <v>30</v>
      </c>
      <c r="H242" s="300">
        <f t="shared" ref="H242:H244" si="60">F242*G242</f>
        <v>0</v>
      </c>
      <c r="I242" s="3"/>
    </row>
    <row r="243" spans="2:9" x14ac:dyDescent="0.25">
      <c r="B243" s="594"/>
      <c r="C243" s="82" t="s">
        <v>368</v>
      </c>
      <c r="D243" s="298"/>
      <c r="E243" s="298"/>
      <c r="F243" s="299">
        <f t="shared" si="59"/>
        <v>0</v>
      </c>
      <c r="G243" s="80">
        <v>30</v>
      </c>
      <c r="H243" s="300">
        <f t="shared" si="60"/>
        <v>0</v>
      </c>
      <c r="I243" s="3"/>
    </row>
    <row r="244" spans="2:9" x14ac:dyDescent="0.25">
      <c r="B244" s="594"/>
      <c r="C244" s="82" t="s">
        <v>369</v>
      </c>
      <c r="D244" s="298"/>
      <c r="E244" s="298"/>
      <c r="F244" s="299">
        <f t="shared" si="59"/>
        <v>0</v>
      </c>
      <c r="G244" s="80">
        <v>30</v>
      </c>
      <c r="H244" s="300">
        <f t="shared" si="60"/>
        <v>0</v>
      </c>
      <c r="I244" s="3"/>
    </row>
    <row r="245" spans="2:9" x14ac:dyDescent="0.25">
      <c r="B245" s="594"/>
      <c r="C245" s="160" t="s">
        <v>265</v>
      </c>
      <c r="D245" s="161"/>
      <c r="E245" s="161"/>
      <c r="F245" s="161"/>
      <c r="G245" s="162"/>
      <c r="H245" s="160"/>
      <c r="I245" s="3"/>
    </row>
    <row r="246" spans="2:9" x14ac:dyDescent="0.25">
      <c r="B246" s="594"/>
      <c r="C246" s="83" t="s">
        <v>370</v>
      </c>
      <c r="D246" s="298"/>
      <c r="E246" s="298"/>
      <c r="F246" s="299">
        <f t="shared" ref="F246:F256" si="61">D246+E246</f>
        <v>0</v>
      </c>
      <c r="G246" s="80">
        <v>30</v>
      </c>
      <c r="H246" s="300">
        <f t="shared" ref="H246:H256" si="62">F246*G246</f>
        <v>0</v>
      </c>
      <c r="I246" s="3"/>
    </row>
    <row r="247" spans="2:9" x14ac:dyDescent="0.25">
      <c r="B247" s="594"/>
      <c r="C247" s="82" t="s">
        <v>292</v>
      </c>
      <c r="D247" s="298"/>
      <c r="E247" s="298"/>
      <c r="F247" s="299">
        <f t="shared" si="61"/>
        <v>0</v>
      </c>
      <c r="G247" s="80">
        <v>30</v>
      </c>
      <c r="H247" s="300">
        <f t="shared" si="62"/>
        <v>0</v>
      </c>
      <c r="I247" s="3"/>
    </row>
    <row r="248" spans="2:9" x14ac:dyDescent="0.25">
      <c r="B248" s="595" t="s">
        <v>371</v>
      </c>
      <c r="C248" s="82" t="s">
        <v>372</v>
      </c>
      <c r="D248" s="298"/>
      <c r="E248" s="298"/>
      <c r="F248" s="299">
        <f t="shared" si="61"/>
        <v>0</v>
      </c>
      <c r="G248" s="80">
        <v>30</v>
      </c>
      <c r="H248" s="300">
        <f t="shared" si="62"/>
        <v>0</v>
      </c>
      <c r="I248" s="3"/>
    </row>
    <row r="249" spans="2:9" x14ac:dyDescent="0.25">
      <c r="B249" s="595"/>
      <c r="C249" s="82" t="s">
        <v>372</v>
      </c>
      <c r="D249" s="298"/>
      <c r="E249" s="298"/>
      <c r="F249" s="299">
        <f t="shared" si="61"/>
        <v>0</v>
      </c>
      <c r="G249" s="80">
        <v>30</v>
      </c>
      <c r="H249" s="300">
        <f t="shared" si="62"/>
        <v>0</v>
      </c>
      <c r="I249" s="3"/>
    </row>
    <row r="250" spans="2:9" x14ac:dyDescent="0.25">
      <c r="B250" s="595"/>
      <c r="C250" s="82" t="s">
        <v>372</v>
      </c>
      <c r="D250" s="298"/>
      <c r="E250" s="298"/>
      <c r="F250" s="299">
        <f t="shared" si="61"/>
        <v>0</v>
      </c>
      <c r="G250" s="80">
        <v>30</v>
      </c>
      <c r="H250" s="300">
        <f t="shared" si="62"/>
        <v>0</v>
      </c>
      <c r="I250" s="3"/>
    </row>
    <row r="251" spans="2:9" x14ac:dyDescent="0.25">
      <c r="B251" s="595"/>
      <c r="C251" s="82" t="s">
        <v>373</v>
      </c>
      <c r="D251" s="298"/>
      <c r="E251" s="298"/>
      <c r="F251" s="299">
        <f t="shared" si="61"/>
        <v>0</v>
      </c>
      <c r="G251" s="80">
        <v>30</v>
      </c>
      <c r="H251" s="300">
        <f t="shared" si="62"/>
        <v>0</v>
      </c>
      <c r="I251" s="3"/>
    </row>
    <row r="252" spans="2:9" x14ac:dyDescent="0.25">
      <c r="B252" s="595"/>
      <c r="C252" s="82" t="s">
        <v>373</v>
      </c>
      <c r="D252" s="298"/>
      <c r="E252" s="298"/>
      <c r="F252" s="299">
        <f t="shared" si="61"/>
        <v>0</v>
      </c>
      <c r="G252" s="80">
        <v>30</v>
      </c>
      <c r="H252" s="300">
        <f t="shared" si="62"/>
        <v>0</v>
      </c>
      <c r="I252" s="3"/>
    </row>
    <row r="253" spans="2:9" x14ac:dyDescent="0.25">
      <c r="B253" s="595"/>
      <c r="C253" s="82" t="s">
        <v>373</v>
      </c>
      <c r="D253" s="298"/>
      <c r="E253" s="298"/>
      <c r="F253" s="299">
        <f t="shared" si="61"/>
        <v>0</v>
      </c>
      <c r="G253" s="80">
        <v>30</v>
      </c>
      <c r="H253" s="300">
        <f t="shared" si="62"/>
        <v>0</v>
      </c>
      <c r="I253" s="3"/>
    </row>
    <row r="254" spans="2:9" x14ac:dyDescent="0.25">
      <c r="B254" s="595"/>
      <c r="C254" s="82" t="s">
        <v>373</v>
      </c>
      <c r="D254" s="298"/>
      <c r="E254" s="298"/>
      <c r="F254" s="299">
        <f t="shared" si="61"/>
        <v>0</v>
      </c>
      <c r="G254" s="80">
        <v>30</v>
      </c>
      <c r="H254" s="300">
        <f t="shared" si="62"/>
        <v>0</v>
      </c>
      <c r="I254" s="3"/>
    </row>
    <row r="255" spans="2:9" x14ac:dyDescent="0.25">
      <c r="B255" s="595"/>
      <c r="C255" s="82" t="s">
        <v>373</v>
      </c>
      <c r="D255" s="298"/>
      <c r="E255" s="298"/>
      <c r="F255" s="299">
        <f t="shared" si="61"/>
        <v>0</v>
      </c>
      <c r="G255" s="80">
        <v>30</v>
      </c>
      <c r="H255" s="300">
        <f t="shared" si="62"/>
        <v>0</v>
      </c>
      <c r="I255" s="3"/>
    </row>
    <row r="256" spans="2:9" x14ac:dyDescent="0.25">
      <c r="B256" s="595"/>
      <c r="C256" s="82" t="s">
        <v>374</v>
      </c>
      <c r="D256" s="298"/>
      <c r="E256" s="298"/>
      <c r="F256" s="299">
        <f t="shared" si="61"/>
        <v>0</v>
      </c>
      <c r="G256" s="80">
        <v>30</v>
      </c>
      <c r="H256" s="300">
        <f t="shared" si="62"/>
        <v>0</v>
      </c>
      <c r="I256" s="3"/>
    </row>
    <row r="257" spans="2:9" x14ac:dyDescent="0.25">
      <c r="B257" s="594" t="s">
        <v>375</v>
      </c>
      <c r="C257" s="76" t="s">
        <v>376</v>
      </c>
      <c r="D257" s="81"/>
      <c r="E257" s="81"/>
      <c r="F257" s="77"/>
      <c r="G257" s="78"/>
      <c r="H257" s="158"/>
      <c r="I257" s="3"/>
    </row>
    <row r="258" spans="2:9" x14ac:dyDescent="0.25">
      <c r="B258" s="594"/>
      <c r="C258" s="82" t="s">
        <v>377</v>
      </c>
      <c r="D258" s="298"/>
      <c r="E258" s="298"/>
      <c r="F258" s="299">
        <f t="shared" ref="F258:F291" si="63">D258+E258</f>
        <v>0</v>
      </c>
      <c r="G258" s="80">
        <v>30</v>
      </c>
      <c r="H258" s="300">
        <f t="shared" ref="H258:H291" si="64">F258*G258</f>
        <v>0</v>
      </c>
      <c r="I258" s="3"/>
    </row>
    <row r="259" spans="2:9" x14ac:dyDescent="0.25">
      <c r="B259" s="594"/>
      <c r="C259" s="82" t="s">
        <v>378</v>
      </c>
      <c r="D259" s="298"/>
      <c r="E259" s="298"/>
      <c r="F259" s="299">
        <f t="shared" si="63"/>
        <v>0</v>
      </c>
      <c r="G259" s="80">
        <v>30</v>
      </c>
      <c r="H259" s="300">
        <f t="shared" si="64"/>
        <v>0</v>
      </c>
      <c r="I259" s="3"/>
    </row>
    <row r="260" spans="2:9" x14ac:dyDescent="0.25">
      <c r="B260" s="594"/>
      <c r="C260" s="82" t="s">
        <v>378</v>
      </c>
      <c r="D260" s="298"/>
      <c r="E260" s="298"/>
      <c r="F260" s="299">
        <f t="shared" si="63"/>
        <v>0</v>
      </c>
      <c r="G260" s="80">
        <v>30</v>
      </c>
      <c r="H260" s="300">
        <f t="shared" si="64"/>
        <v>0</v>
      </c>
      <c r="I260" s="3"/>
    </row>
    <row r="261" spans="2:9" x14ac:dyDescent="0.25">
      <c r="B261" s="594"/>
      <c r="C261" s="82" t="s">
        <v>378</v>
      </c>
      <c r="D261" s="298"/>
      <c r="E261" s="298"/>
      <c r="F261" s="299">
        <f t="shared" si="63"/>
        <v>0</v>
      </c>
      <c r="G261" s="80">
        <v>30</v>
      </c>
      <c r="H261" s="300">
        <f t="shared" si="64"/>
        <v>0</v>
      </c>
      <c r="I261" s="3"/>
    </row>
    <row r="262" spans="2:9" x14ac:dyDescent="0.25">
      <c r="B262" s="594"/>
      <c r="C262" s="82" t="s">
        <v>378</v>
      </c>
      <c r="D262" s="298"/>
      <c r="E262" s="298"/>
      <c r="F262" s="299">
        <f t="shared" si="63"/>
        <v>0</v>
      </c>
      <c r="G262" s="80">
        <v>30</v>
      </c>
      <c r="H262" s="300">
        <f t="shared" si="64"/>
        <v>0</v>
      </c>
      <c r="I262" s="3"/>
    </row>
    <row r="263" spans="2:9" x14ac:dyDescent="0.25">
      <c r="B263" s="594"/>
      <c r="C263" s="82" t="s">
        <v>379</v>
      </c>
      <c r="D263" s="298"/>
      <c r="E263" s="298"/>
      <c r="F263" s="299">
        <f t="shared" si="63"/>
        <v>0</v>
      </c>
      <c r="G263" s="80">
        <v>30</v>
      </c>
      <c r="H263" s="300">
        <f t="shared" si="64"/>
        <v>0</v>
      </c>
      <c r="I263" s="3"/>
    </row>
    <row r="264" spans="2:9" x14ac:dyDescent="0.25">
      <c r="B264" s="594"/>
      <c r="C264" s="82" t="s">
        <v>379</v>
      </c>
      <c r="D264" s="298"/>
      <c r="E264" s="298"/>
      <c r="F264" s="299">
        <f t="shared" si="63"/>
        <v>0</v>
      </c>
      <c r="G264" s="80">
        <v>30</v>
      </c>
      <c r="H264" s="300">
        <f t="shared" si="64"/>
        <v>0</v>
      </c>
      <c r="I264" s="3"/>
    </row>
    <row r="265" spans="2:9" x14ac:dyDescent="0.25">
      <c r="B265" s="594"/>
      <c r="C265" s="82" t="s">
        <v>380</v>
      </c>
      <c r="D265" s="298"/>
      <c r="E265" s="298"/>
      <c r="F265" s="299">
        <f t="shared" si="63"/>
        <v>0</v>
      </c>
      <c r="G265" s="80">
        <v>30</v>
      </c>
      <c r="H265" s="300">
        <f t="shared" si="64"/>
        <v>0</v>
      </c>
      <c r="I265" s="3"/>
    </row>
    <row r="266" spans="2:9" x14ac:dyDescent="0.25">
      <c r="B266" s="594"/>
      <c r="C266" s="82" t="s">
        <v>380</v>
      </c>
      <c r="D266" s="298"/>
      <c r="E266" s="298"/>
      <c r="F266" s="299">
        <f t="shared" si="63"/>
        <v>0</v>
      </c>
      <c r="G266" s="80">
        <v>30</v>
      </c>
      <c r="H266" s="300">
        <f t="shared" si="64"/>
        <v>0</v>
      </c>
      <c r="I266" s="3"/>
    </row>
    <row r="267" spans="2:9" x14ac:dyDescent="0.25">
      <c r="B267" s="594"/>
      <c r="C267" s="82" t="s">
        <v>380</v>
      </c>
      <c r="D267" s="298"/>
      <c r="E267" s="298"/>
      <c r="F267" s="299">
        <f t="shared" si="63"/>
        <v>0</v>
      </c>
      <c r="G267" s="80">
        <v>30</v>
      </c>
      <c r="H267" s="300">
        <f t="shared" si="64"/>
        <v>0</v>
      </c>
      <c r="I267" s="3"/>
    </row>
    <row r="268" spans="2:9" x14ac:dyDescent="0.25">
      <c r="B268" s="594"/>
      <c r="C268" s="82" t="s">
        <v>380</v>
      </c>
      <c r="D268" s="298"/>
      <c r="E268" s="298"/>
      <c r="F268" s="299">
        <f t="shared" si="63"/>
        <v>0</v>
      </c>
      <c r="G268" s="80">
        <v>30</v>
      </c>
      <c r="H268" s="300">
        <f t="shared" si="64"/>
        <v>0</v>
      </c>
      <c r="I268" s="3"/>
    </row>
    <row r="269" spans="2:9" x14ac:dyDescent="0.25">
      <c r="B269" s="594"/>
      <c r="C269" s="82" t="s">
        <v>380</v>
      </c>
      <c r="D269" s="298"/>
      <c r="E269" s="298"/>
      <c r="F269" s="299">
        <f t="shared" si="63"/>
        <v>0</v>
      </c>
      <c r="G269" s="80">
        <v>30</v>
      </c>
      <c r="H269" s="300">
        <f t="shared" si="64"/>
        <v>0</v>
      </c>
      <c r="I269" s="3"/>
    </row>
    <row r="270" spans="2:9" x14ac:dyDescent="0.25">
      <c r="B270" s="594"/>
      <c r="C270" s="82" t="s">
        <v>381</v>
      </c>
      <c r="D270" s="298"/>
      <c r="E270" s="298"/>
      <c r="F270" s="299">
        <f t="shared" si="63"/>
        <v>0</v>
      </c>
      <c r="G270" s="80">
        <v>30</v>
      </c>
      <c r="H270" s="300">
        <f t="shared" si="64"/>
        <v>0</v>
      </c>
      <c r="I270" s="3"/>
    </row>
    <row r="271" spans="2:9" x14ac:dyDescent="0.25">
      <c r="B271" s="594"/>
      <c r="C271" s="82" t="s">
        <v>381</v>
      </c>
      <c r="D271" s="298"/>
      <c r="E271" s="298"/>
      <c r="F271" s="299">
        <f t="shared" si="63"/>
        <v>0</v>
      </c>
      <c r="G271" s="80">
        <v>30</v>
      </c>
      <c r="H271" s="300">
        <f t="shared" si="64"/>
        <v>0</v>
      </c>
      <c r="I271" s="3"/>
    </row>
    <row r="272" spans="2:9" x14ac:dyDescent="0.25">
      <c r="B272" s="594"/>
      <c r="C272" s="82" t="s">
        <v>382</v>
      </c>
      <c r="D272" s="298"/>
      <c r="E272" s="298"/>
      <c r="F272" s="299">
        <f t="shared" si="63"/>
        <v>0</v>
      </c>
      <c r="G272" s="80">
        <v>30</v>
      </c>
      <c r="H272" s="300">
        <f t="shared" si="64"/>
        <v>0</v>
      </c>
      <c r="I272" s="3"/>
    </row>
    <row r="273" spans="2:9" x14ac:dyDescent="0.25">
      <c r="B273" s="594"/>
      <c r="C273" s="82" t="s">
        <v>382</v>
      </c>
      <c r="D273" s="298"/>
      <c r="E273" s="298"/>
      <c r="F273" s="299">
        <f t="shared" si="63"/>
        <v>0</v>
      </c>
      <c r="G273" s="80">
        <v>30</v>
      </c>
      <c r="H273" s="300">
        <f t="shared" si="64"/>
        <v>0</v>
      </c>
      <c r="I273" s="3"/>
    </row>
    <row r="274" spans="2:9" x14ac:dyDescent="0.25">
      <c r="B274" s="594"/>
      <c r="C274" s="82" t="s">
        <v>383</v>
      </c>
      <c r="D274" s="298"/>
      <c r="E274" s="298"/>
      <c r="F274" s="299">
        <f t="shared" si="63"/>
        <v>0</v>
      </c>
      <c r="G274" s="80">
        <v>30</v>
      </c>
      <c r="H274" s="300">
        <f t="shared" si="64"/>
        <v>0</v>
      </c>
      <c r="I274" s="3"/>
    </row>
    <row r="275" spans="2:9" x14ac:dyDescent="0.25">
      <c r="B275" s="594"/>
      <c r="C275" s="82" t="s">
        <v>384</v>
      </c>
      <c r="D275" s="298"/>
      <c r="E275" s="298"/>
      <c r="F275" s="299">
        <f t="shared" si="63"/>
        <v>0</v>
      </c>
      <c r="G275" s="80">
        <v>30</v>
      </c>
      <c r="H275" s="300">
        <f t="shared" si="64"/>
        <v>0</v>
      </c>
      <c r="I275" s="3"/>
    </row>
    <row r="276" spans="2:9" x14ac:dyDescent="0.25">
      <c r="B276" s="594"/>
      <c r="C276" s="82" t="s">
        <v>385</v>
      </c>
      <c r="D276" s="298"/>
      <c r="E276" s="298"/>
      <c r="F276" s="299">
        <f t="shared" si="63"/>
        <v>0</v>
      </c>
      <c r="G276" s="80">
        <v>30</v>
      </c>
      <c r="H276" s="300">
        <f t="shared" si="64"/>
        <v>0</v>
      </c>
      <c r="I276" s="3"/>
    </row>
    <row r="277" spans="2:9" x14ac:dyDescent="0.25">
      <c r="B277" s="594"/>
      <c r="C277" s="82" t="s">
        <v>386</v>
      </c>
      <c r="D277" s="298"/>
      <c r="E277" s="298"/>
      <c r="F277" s="299">
        <f t="shared" si="63"/>
        <v>0</v>
      </c>
      <c r="G277" s="80">
        <v>30</v>
      </c>
      <c r="H277" s="300">
        <f t="shared" si="64"/>
        <v>0</v>
      </c>
      <c r="I277" s="3"/>
    </row>
    <row r="278" spans="2:9" x14ac:dyDescent="0.25">
      <c r="B278" s="594"/>
      <c r="C278" s="82" t="s">
        <v>387</v>
      </c>
      <c r="D278" s="298"/>
      <c r="E278" s="298"/>
      <c r="F278" s="299">
        <f t="shared" si="63"/>
        <v>0</v>
      </c>
      <c r="G278" s="80">
        <v>30</v>
      </c>
      <c r="H278" s="300">
        <f t="shared" si="64"/>
        <v>0</v>
      </c>
      <c r="I278" s="3"/>
    </row>
    <row r="279" spans="2:9" x14ac:dyDescent="0.25">
      <c r="B279" s="594"/>
      <c r="C279" s="82" t="s">
        <v>387</v>
      </c>
      <c r="D279" s="298"/>
      <c r="E279" s="298"/>
      <c r="F279" s="299">
        <f t="shared" si="63"/>
        <v>0</v>
      </c>
      <c r="G279" s="80">
        <v>30</v>
      </c>
      <c r="H279" s="300">
        <f t="shared" si="64"/>
        <v>0</v>
      </c>
      <c r="I279" s="3"/>
    </row>
    <row r="280" spans="2:9" x14ac:dyDescent="0.25">
      <c r="B280" s="594"/>
      <c r="C280" s="82" t="s">
        <v>387</v>
      </c>
      <c r="D280" s="298"/>
      <c r="E280" s="298"/>
      <c r="F280" s="299">
        <f t="shared" si="63"/>
        <v>0</v>
      </c>
      <c r="G280" s="80">
        <v>30</v>
      </c>
      <c r="H280" s="300">
        <f t="shared" si="64"/>
        <v>0</v>
      </c>
      <c r="I280" s="3"/>
    </row>
    <row r="281" spans="2:9" x14ac:dyDescent="0.25">
      <c r="B281" s="594"/>
      <c r="C281" s="82" t="s">
        <v>387</v>
      </c>
      <c r="D281" s="298"/>
      <c r="E281" s="298"/>
      <c r="F281" s="299">
        <f t="shared" si="63"/>
        <v>0</v>
      </c>
      <c r="G281" s="80">
        <v>30</v>
      </c>
      <c r="H281" s="300">
        <f t="shared" si="64"/>
        <v>0</v>
      </c>
      <c r="I281" s="3"/>
    </row>
    <row r="282" spans="2:9" x14ac:dyDescent="0.25">
      <c r="B282" s="594"/>
      <c r="C282" s="82" t="s">
        <v>387</v>
      </c>
      <c r="D282" s="298"/>
      <c r="E282" s="298"/>
      <c r="F282" s="299">
        <f t="shared" si="63"/>
        <v>0</v>
      </c>
      <c r="G282" s="80">
        <v>30</v>
      </c>
      <c r="H282" s="300">
        <f t="shared" si="64"/>
        <v>0</v>
      </c>
      <c r="I282" s="3"/>
    </row>
    <row r="283" spans="2:9" x14ac:dyDescent="0.25">
      <c r="B283" s="594"/>
      <c r="C283" s="82" t="s">
        <v>388</v>
      </c>
      <c r="D283" s="298"/>
      <c r="E283" s="298"/>
      <c r="F283" s="299">
        <f t="shared" si="63"/>
        <v>0</v>
      </c>
      <c r="G283" s="80">
        <v>30</v>
      </c>
      <c r="H283" s="300">
        <f t="shared" si="64"/>
        <v>0</v>
      </c>
      <c r="I283" s="3"/>
    </row>
    <row r="284" spans="2:9" x14ac:dyDescent="0.25">
      <c r="B284" s="594"/>
      <c r="C284" s="82" t="s">
        <v>388</v>
      </c>
      <c r="D284" s="298"/>
      <c r="E284" s="298"/>
      <c r="F284" s="299">
        <f t="shared" si="63"/>
        <v>0</v>
      </c>
      <c r="G284" s="80">
        <v>30</v>
      </c>
      <c r="H284" s="300">
        <f t="shared" si="64"/>
        <v>0</v>
      </c>
      <c r="I284" s="3"/>
    </row>
    <row r="285" spans="2:9" x14ac:dyDescent="0.25">
      <c r="B285" s="594"/>
      <c r="C285" s="82" t="s">
        <v>388</v>
      </c>
      <c r="D285" s="298"/>
      <c r="E285" s="298"/>
      <c r="F285" s="299">
        <f t="shared" si="63"/>
        <v>0</v>
      </c>
      <c r="G285" s="80">
        <v>30</v>
      </c>
      <c r="H285" s="300">
        <f t="shared" si="64"/>
        <v>0</v>
      </c>
      <c r="I285" s="3"/>
    </row>
    <row r="286" spans="2:9" x14ac:dyDescent="0.25">
      <c r="B286" s="594"/>
      <c r="C286" s="82" t="s">
        <v>388</v>
      </c>
      <c r="D286" s="298"/>
      <c r="E286" s="298"/>
      <c r="F286" s="299">
        <f t="shared" si="63"/>
        <v>0</v>
      </c>
      <c r="G286" s="80">
        <v>30</v>
      </c>
      <c r="H286" s="300">
        <f t="shared" si="64"/>
        <v>0</v>
      </c>
      <c r="I286" s="3"/>
    </row>
    <row r="287" spans="2:9" x14ac:dyDescent="0.25">
      <c r="B287" s="594"/>
      <c r="C287" s="82" t="s">
        <v>388</v>
      </c>
      <c r="D287" s="298"/>
      <c r="E287" s="298"/>
      <c r="F287" s="299">
        <f t="shared" si="63"/>
        <v>0</v>
      </c>
      <c r="G287" s="80">
        <v>30</v>
      </c>
      <c r="H287" s="300">
        <f t="shared" si="64"/>
        <v>0</v>
      </c>
      <c r="I287" s="3"/>
    </row>
    <row r="288" spans="2:9" x14ac:dyDescent="0.25">
      <c r="B288" s="594"/>
      <c r="C288" s="82" t="s">
        <v>389</v>
      </c>
      <c r="D288" s="298"/>
      <c r="E288" s="298"/>
      <c r="F288" s="299">
        <f t="shared" si="63"/>
        <v>0</v>
      </c>
      <c r="G288" s="80">
        <v>30</v>
      </c>
      <c r="H288" s="300">
        <f t="shared" si="64"/>
        <v>0</v>
      </c>
      <c r="I288" s="3"/>
    </row>
    <row r="289" spans="2:9" x14ac:dyDescent="0.25">
      <c r="B289" s="594"/>
      <c r="C289" s="82" t="s">
        <v>389</v>
      </c>
      <c r="D289" s="298"/>
      <c r="E289" s="298"/>
      <c r="F289" s="299">
        <f t="shared" si="63"/>
        <v>0</v>
      </c>
      <c r="G289" s="80">
        <v>30</v>
      </c>
      <c r="H289" s="300">
        <f t="shared" si="64"/>
        <v>0</v>
      </c>
      <c r="I289" s="3"/>
    </row>
    <row r="290" spans="2:9" x14ac:dyDescent="0.25">
      <c r="B290" s="594"/>
      <c r="C290" s="82" t="s">
        <v>390</v>
      </c>
      <c r="D290" s="298"/>
      <c r="E290" s="298"/>
      <c r="F290" s="299">
        <f t="shared" si="63"/>
        <v>0</v>
      </c>
      <c r="G290" s="80">
        <v>30</v>
      </c>
      <c r="H290" s="300">
        <f t="shared" si="64"/>
        <v>0</v>
      </c>
      <c r="I290" s="3"/>
    </row>
    <row r="291" spans="2:9" x14ac:dyDescent="0.25">
      <c r="B291" s="594"/>
      <c r="C291" s="82" t="s">
        <v>390</v>
      </c>
      <c r="D291" s="298"/>
      <c r="E291" s="298"/>
      <c r="F291" s="299">
        <f t="shared" si="63"/>
        <v>0</v>
      </c>
      <c r="G291" s="80">
        <v>30</v>
      </c>
      <c r="H291" s="300">
        <f t="shared" si="64"/>
        <v>0</v>
      </c>
      <c r="I291" s="3"/>
    </row>
    <row r="292" spans="2:9" x14ac:dyDescent="0.25">
      <c r="B292" s="594"/>
      <c r="C292" s="160" t="s">
        <v>265</v>
      </c>
      <c r="D292" s="161"/>
      <c r="E292" s="161"/>
      <c r="F292" s="161"/>
      <c r="G292" s="162"/>
      <c r="H292" s="160"/>
      <c r="I292" s="3"/>
    </row>
    <row r="293" spans="2:9" x14ac:dyDescent="0.25">
      <c r="B293" s="594"/>
      <c r="C293" s="83" t="s">
        <v>391</v>
      </c>
      <c r="D293" s="298"/>
      <c r="E293" s="298"/>
      <c r="F293" s="299">
        <f t="shared" ref="F293:F295" si="65">D293+E293</f>
        <v>0</v>
      </c>
      <c r="G293" s="80">
        <v>30</v>
      </c>
      <c r="H293" s="300">
        <f t="shared" ref="H293:H295" si="66">F293*G293</f>
        <v>0</v>
      </c>
      <c r="I293" s="3"/>
    </row>
    <row r="294" spans="2:9" x14ac:dyDescent="0.25">
      <c r="B294" s="594"/>
      <c r="C294" s="83" t="s">
        <v>392</v>
      </c>
      <c r="D294" s="298"/>
      <c r="E294" s="298"/>
      <c r="F294" s="299">
        <f t="shared" si="65"/>
        <v>0</v>
      </c>
      <c r="G294" s="80">
        <v>30</v>
      </c>
      <c r="H294" s="300">
        <f t="shared" si="66"/>
        <v>0</v>
      </c>
      <c r="I294" s="3"/>
    </row>
    <row r="295" spans="2:9" x14ac:dyDescent="0.25">
      <c r="B295" s="594"/>
      <c r="C295" s="82" t="s">
        <v>393</v>
      </c>
      <c r="D295" s="298"/>
      <c r="E295" s="298"/>
      <c r="F295" s="299">
        <f t="shared" si="65"/>
        <v>0</v>
      </c>
      <c r="G295" s="80">
        <v>30</v>
      </c>
      <c r="H295" s="300">
        <f t="shared" si="66"/>
        <v>0</v>
      </c>
      <c r="I295" s="3"/>
    </row>
    <row r="296" spans="2:9" x14ac:dyDescent="0.25">
      <c r="B296" s="594"/>
      <c r="C296" s="76" t="s">
        <v>394</v>
      </c>
      <c r="D296" s="81"/>
      <c r="E296" s="81"/>
      <c r="F296" s="77"/>
      <c r="G296" s="78"/>
      <c r="H296" s="158"/>
      <c r="I296" s="3"/>
    </row>
    <row r="297" spans="2:9" x14ac:dyDescent="0.25">
      <c r="B297" s="594"/>
      <c r="C297" s="82" t="s">
        <v>378</v>
      </c>
      <c r="D297" s="298"/>
      <c r="E297" s="298"/>
      <c r="F297" s="299">
        <f t="shared" ref="F297:F312" si="67">D297+E297</f>
        <v>0</v>
      </c>
      <c r="G297" s="80">
        <v>30</v>
      </c>
      <c r="H297" s="300">
        <f t="shared" ref="H297:H312" si="68">F297*G297</f>
        <v>0</v>
      </c>
      <c r="I297" s="3"/>
    </row>
    <row r="298" spans="2:9" x14ac:dyDescent="0.25">
      <c r="B298" s="594"/>
      <c r="C298" s="82" t="s">
        <v>379</v>
      </c>
      <c r="D298" s="298"/>
      <c r="E298" s="298"/>
      <c r="F298" s="299">
        <f t="shared" si="67"/>
        <v>0</v>
      </c>
      <c r="G298" s="80">
        <v>30</v>
      </c>
      <c r="H298" s="300">
        <f t="shared" si="68"/>
        <v>0</v>
      </c>
      <c r="I298" s="3"/>
    </row>
    <row r="299" spans="2:9" x14ac:dyDescent="0.25">
      <c r="B299" s="594"/>
      <c r="C299" s="82" t="s">
        <v>395</v>
      </c>
      <c r="D299" s="298"/>
      <c r="E299" s="298"/>
      <c r="F299" s="299">
        <f t="shared" si="67"/>
        <v>0</v>
      </c>
      <c r="G299" s="80">
        <v>30</v>
      </c>
      <c r="H299" s="300">
        <f t="shared" si="68"/>
        <v>0</v>
      </c>
      <c r="I299" s="3"/>
    </row>
    <row r="300" spans="2:9" x14ac:dyDescent="0.25">
      <c r="B300" s="594"/>
      <c r="C300" s="82" t="s">
        <v>396</v>
      </c>
      <c r="D300" s="298"/>
      <c r="E300" s="298"/>
      <c r="F300" s="299">
        <f t="shared" si="67"/>
        <v>0</v>
      </c>
      <c r="G300" s="80">
        <v>30</v>
      </c>
      <c r="H300" s="300">
        <f t="shared" si="68"/>
        <v>0</v>
      </c>
      <c r="I300" s="3"/>
    </row>
    <row r="301" spans="2:9" x14ac:dyDescent="0.25">
      <c r="B301" s="594"/>
      <c r="C301" s="82" t="s">
        <v>381</v>
      </c>
      <c r="D301" s="298"/>
      <c r="E301" s="298"/>
      <c r="F301" s="299">
        <f t="shared" si="67"/>
        <v>0</v>
      </c>
      <c r="G301" s="80">
        <v>30</v>
      </c>
      <c r="H301" s="300">
        <f t="shared" si="68"/>
        <v>0</v>
      </c>
      <c r="I301" s="3"/>
    </row>
    <row r="302" spans="2:9" x14ac:dyDescent="0.25">
      <c r="B302" s="594"/>
      <c r="C302" s="82" t="s">
        <v>381</v>
      </c>
      <c r="D302" s="298"/>
      <c r="E302" s="298"/>
      <c r="F302" s="299">
        <f t="shared" si="67"/>
        <v>0</v>
      </c>
      <c r="G302" s="80">
        <v>30</v>
      </c>
      <c r="H302" s="300">
        <f t="shared" si="68"/>
        <v>0</v>
      </c>
      <c r="I302" s="3"/>
    </row>
    <row r="303" spans="2:9" x14ac:dyDescent="0.25">
      <c r="B303" s="594"/>
      <c r="C303" s="82" t="s">
        <v>381</v>
      </c>
      <c r="D303" s="298"/>
      <c r="E303" s="298"/>
      <c r="F303" s="299">
        <f t="shared" si="67"/>
        <v>0</v>
      </c>
      <c r="G303" s="80">
        <v>30</v>
      </c>
      <c r="H303" s="300">
        <f t="shared" si="68"/>
        <v>0</v>
      </c>
      <c r="I303" s="3"/>
    </row>
    <row r="304" spans="2:9" x14ac:dyDescent="0.25">
      <c r="B304" s="594"/>
      <c r="C304" s="82" t="s">
        <v>381</v>
      </c>
      <c r="D304" s="298"/>
      <c r="E304" s="298"/>
      <c r="F304" s="299">
        <f t="shared" si="67"/>
        <v>0</v>
      </c>
      <c r="G304" s="80">
        <v>30</v>
      </c>
      <c r="H304" s="300">
        <f t="shared" si="68"/>
        <v>0</v>
      </c>
      <c r="I304" s="3"/>
    </row>
    <row r="305" spans="2:9" x14ac:dyDescent="0.25">
      <c r="B305" s="594"/>
      <c r="C305" s="82" t="s">
        <v>381</v>
      </c>
      <c r="D305" s="298"/>
      <c r="E305" s="298"/>
      <c r="F305" s="299">
        <f t="shared" si="67"/>
        <v>0</v>
      </c>
      <c r="G305" s="80">
        <v>30</v>
      </c>
      <c r="H305" s="300">
        <f t="shared" si="68"/>
        <v>0</v>
      </c>
      <c r="I305" s="3"/>
    </row>
    <row r="306" spans="2:9" x14ac:dyDescent="0.25">
      <c r="B306" s="594"/>
      <c r="C306" s="82" t="s">
        <v>381</v>
      </c>
      <c r="D306" s="298"/>
      <c r="E306" s="298"/>
      <c r="F306" s="299">
        <f t="shared" si="67"/>
        <v>0</v>
      </c>
      <c r="G306" s="80">
        <v>30</v>
      </c>
      <c r="H306" s="300">
        <f t="shared" si="68"/>
        <v>0</v>
      </c>
      <c r="I306" s="3"/>
    </row>
    <row r="307" spans="2:9" x14ac:dyDescent="0.25">
      <c r="B307" s="594"/>
      <c r="C307" s="82" t="s">
        <v>381</v>
      </c>
      <c r="D307" s="298"/>
      <c r="E307" s="298"/>
      <c r="F307" s="299">
        <f t="shared" si="67"/>
        <v>0</v>
      </c>
      <c r="G307" s="80">
        <v>30</v>
      </c>
      <c r="H307" s="300">
        <f t="shared" si="68"/>
        <v>0</v>
      </c>
      <c r="I307" s="3"/>
    </row>
    <row r="308" spans="2:9" x14ac:dyDescent="0.25">
      <c r="B308" s="594"/>
      <c r="C308" s="82" t="s">
        <v>382</v>
      </c>
      <c r="D308" s="298"/>
      <c r="E308" s="298"/>
      <c r="F308" s="299">
        <f t="shared" si="67"/>
        <v>0</v>
      </c>
      <c r="G308" s="80">
        <v>30</v>
      </c>
      <c r="H308" s="300">
        <f t="shared" si="68"/>
        <v>0</v>
      </c>
      <c r="I308" s="3"/>
    </row>
    <row r="309" spans="2:9" x14ac:dyDescent="0.25">
      <c r="B309" s="594"/>
      <c r="C309" s="82" t="s">
        <v>382</v>
      </c>
      <c r="D309" s="298"/>
      <c r="E309" s="298"/>
      <c r="F309" s="299">
        <f t="shared" si="67"/>
        <v>0</v>
      </c>
      <c r="G309" s="80">
        <v>30</v>
      </c>
      <c r="H309" s="300">
        <f t="shared" si="68"/>
        <v>0</v>
      </c>
      <c r="I309" s="3"/>
    </row>
    <row r="310" spans="2:9" x14ac:dyDescent="0.25">
      <c r="B310" s="594"/>
      <c r="C310" s="82" t="s">
        <v>397</v>
      </c>
      <c r="D310" s="298"/>
      <c r="E310" s="298"/>
      <c r="F310" s="299">
        <f t="shared" si="67"/>
        <v>0</v>
      </c>
      <c r="G310" s="80">
        <v>30</v>
      </c>
      <c r="H310" s="300">
        <f t="shared" si="68"/>
        <v>0</v>
      </c>
      <c r="I310" s="3"/>
    </row>
    <row r="311" spans="2:9" x14ac:dyDescent="0.25">
      <c r="B311" s="594"/>
      <c r="C311" s="82" t="s">
        <v>397</v>
      </c>
      <c r="D311" s="298"/>
      <c r="E311" s="298"/>
      <c r="F311" s="299">
        <f t="shared" si="67"/>
        <v>0</v>
      </c>
      <c r="G311" s="80">
        <v>30</v>
      </c>
      <c r="H311" s="300">
        <f t="shared" si="68"/>
        <v>0</v>
      </c>
      <c r="I311" s="3"/>
    </row>
    <row r="312" spans="2:9" x14ac:dyDescent="0.25">
      <c r="B312" s="594"/>
      <c r="C312" s="82" t="s">
        <v>397</v>
      </c>
      <c r="D312" s="298"/>
      <c r="E312" s="298"/>
      <c r="F312" s="299">
        <f t="shared" si="67"/>
        <v>0</v>
      </c>
      <c r="G312" s="80">
        <v>30</v>
      </c>
      <c r="H312" s="300">
        <f t="shared" si="68"/>
        <v>0</v>
      </c>
      <c r="I312" s="3"/>
    </row>
    <row r="313" spans="2:9" x14ac:dyDescent="0.25">
      <c r="B313" s="594"/>
      <c r="C313" s="160" t="s">
        <v>265</v>
      </c>
      <c r="D313" s="161"/>
      <c r="E313" s="161"/>
      <c r="F313" s="161"/>
      <c r="G313" s="162"/>
      <c r="H313" s="160"/>
      <c r="I313" s="3"/>
    </row>
    <row r="314" spans="2:9" x14ac:dyDescent="0.25">
      <c r="B314" s="594"/>
      <c r="C314" s="83" t="s">
        <v>398</v>
      </c>
      <c r="D314" s="298"/>
      <c r="E314" s="298"/>
      <c r="F314" s="299">
        <f t="shared" ref="F314:F316" si="69">D314+E314</f>
        <v>0</v>
      </c>
      <c r="G314" s="80">
        <v>30</v>
      </c>
      <c r="H314" s="300">
        <f t="shared" ref="H314:H316" si="70">F314*G314</f>
        <v>0</v>
      </c>
      <c r="I314" s="3"/>
    </row>
    <row r="315" spans="2:9" x14ac:dyDescent="0.25">
      <c r="B315" s="594"/>
      <c r="C315" s="83" t="s">
        <v>399</v>
      </c>
      <c r="D315" s="298"/>
      <c r="E315" s="298"/>
      <c r="F315" s="299">
        <f t="shared" si="69"/>
        <v>0</v>
      </c>
      <c r="G315" s="80">
        <v>30</v>
      </c>
      <c r="H315" s="300">
        <f t="shared" si="70"/>
        <v>0</v>
      </c>
      <c r="I315" s="3"/>
    </row>
    <row r="316" spans="2:9" x14ac:dyDescent="0.25">
      <c r="B316" s="594"/>
      <c r="C316" s="83" t="s">
        <v>400</v>
      </c>
      <c r="D316" s="298"/>
      <c r="E316" s="298"/>
      <c r="F316" s="299">
        <f t="shared" si="69"/>
        <v>0</v>
      </c>
      <c r="G316" s="80">
        <v>30</v>
      </c>
      <c r="H316" s="300">
        <f t="shared" si="70"/>
        <v>0</v>
      </c>
      <c r="I316" s="3"/>
    </row>
    <row r="317" spans="2:9" x14ac:dyDescent="0.25">
      <c r="B317" s="594"/>
      <c r="C317" s="76" t="s">
        <v>401</v>
      </c>
      <c r="D317" s="81"/>
      <c r="E317" s="81"/>
      <c r="F317" s="77"/>
      <c r="G317" s="78"/>
      <c r="H317" s="158"/>
      <c r="I317" s="3"/>
    </row>
    <row r="318" spans="2:9" x14ac:dyDescent="0.25">
      <c r="B318" s="594"/>
      <c r="C318" s="82" t="s">
        <v>377</v>
      </c>
      <c r="D318" s="298"/>
      <c r="E318" s="298"/>
      <c r="F318" s="299">
        <f t="shared" ref="F318:F333" si="71">D318+E318</f>
        <v>0</v>
      </c>
      <c r="G318" s="80">
        <v>30</v>
      </c>
      <c r="H318" s="300">
        <f t="shared" ref="H318:H333" si="72">F318*G318</f>
        <v>0</v>
      </c>
      <c r="I318" s="3"/>
    </row>
    <row r="319" spans="2:9" x14ac:dyDescent="0.25">
      <c r="B319" s="594"/>
      <c r="C319" s="82" t="s">
        <v>378</v>
      </c>
      <c r="D319" s="298"/>
      <c r="E319" s="298"/>
      <c r="F319" s="299">
        <f t="shared" si="71"/>
        <v>0</v>
      </c>
      <c r="G319" s="80">
        <v>30</v>
      </c>
      <c r="H319" s="300">
        <f t="shared" si="72"/>
        <v>0</v>
      </c>
      <c r="I319" s="3"/>
    </row>
    <row r="320" spans="2:9" x14ac:dyDescent="0.25">
      <c r="B320" s="594"/>
      <c r="C320" s="82" t="s">
        <v>396</v>
      </c>
      <c r="D320" s="298"/>
      <c r="E320" s="298"/>
      <c r="F320" s="299">
        <f t="shared" si="71"/>
        <v>0</v>
      </c>
      <c r="G320" s="80">
        <v>30</v>
      </c>
      <c r="H320" s="300">
        <f t="shared" si="72"/>
        <v>0</v>
      </c>
      <c r="I320" s="3"/>
    </row>
    <row r="321" spans="2:9" x14ac:dyDescent="0.25">
      <c r="B321" s="594"/>
      <c r="C321" s="82" t="s">
        <v>396</v>
      </c>
      <c r="D321" s="298"/>
      <c r="E321" s="298"/>
      <c r="F321" s="299">
        <f t="shared" si="71"/>
        <v>0</v>
      </c>
      <c r="G321" s="80">
        <v>30</v>
      </c>
      <c r="H321" s="300">
        <f t="shared" si="72"/>
        <v>0</v>
      </c>
      <c r="I321" s="3"/>
    </row>
    <row r="322" spans="2:9" x14ac:dyDescent="0.25">
      <c r="B322" s="594"/>
      <c r="C322" s="82" t="s">
        <v>396</v>
      </c>
      <c r="D322" s="298"/>
      <c r="E322" s="298"/>
      <c r="F322" s="299">
        <f t="shared" si="71"/>
        <v>0</v>
      </c>
      <c r="G322" s="80">
        <v>30</v>
      </c>
      <c r="H322" s="300">
        <f t="shared" si="72"/>
        <v>0</v>
      </c>
      <c r="I322" s="3"/>
    </row>
    <row r="323" spans="2:9" x14ac:dyDescent="0.25">
      <c r="B323" s="594"/>
      <c r="C323" s="82" t="s">
        <v>396</v>
      </c>
      <c r="D323" s="298"/>
      <c r="E323" s="298"/>
      <c r="F323" s="299">
        <f t="shared" si="71"/>
        <v>0</v>
      </c>
      <c r="G323" s="80">
        <v>30</v>
      </c>
      <c r="H323" s="300">
        <f t="shared" si="72"/>
        <v>0</v>
      </c>
      <c r="I323" s="3"/>
    </row>
    <row r="324" spans="2:9" x14ac:dyDescent="0.25">
      <c r="B324" s="594"/>
      <c r="C324" s="82" t="s">
        <v>396</v>
      </c>
      <c r="D324" s="298"/>
      <c r="E324" s="298"/>
      <c r="F324" s="299">
        <f t="shared" si="71"/>
        <v>0</v>
      </c>
      <c r="G324" s="80">
        <v>30</v>
      </c>
      <c r="H324" s="300">
        <f t="shared" si="72"/>
        <v>0</v>
      </c>
      <c r="I324" s="3"/>
    </row>
    <row r="325" spans="2:9" x14ac:dyDescent="0.25">
      <c r="B325" s="594"/>
      <c r="C325" s="82" t="s">
        <v>396</v>
      </c>
      <c r="D325" s="298"/>
      <c r="E325" s="298"/>
      <c r="F325" s="299">
        <f t="shared" si="71"/>
        <v>0</v>
      </c>
      <c r="G325" s="80">
        <v>30</v>
      </c>
      <c r="H325" s="300">
        <f t="shared" si="72"/>
        <v>0</v>
      </c>
      <c r="I325" s="3"/>
    </row>
    <row r="326" spans="2:9" x14ac:dyDescent="0.25">
      <c r="B326" s="594"/>
      <c r="C326" s="83" t="s">
        <v>381</v>
      </c>
      <c r="D326" s="298"/>
      <c r="E326" s="298"/>
      <c r="F326" s="299">
        <f t="shared" si="71"/>
        <v>0</v>
      </c>
      <c r="G326" s="80">
        <v>30</v>
      </c>
      <c r="H326" s="300">
        <f t="shared" si="72"/>
        <v>0</v>
      </c>
      <c r="I326" s="3"/>
    </row>
    <row r="327" spans="2:9" x14ac:dyDescent="0.25">
      <c r="B327" s="594"/>
      <c r="C327" s="82" t="s">
        <v>382</v>
      </c>
      <c r="D327" s="298"/>
      <c r="E327" s="298"/>
      <c r="F327" s="299">
        <f t="shared" si="71"/>
        <v>0</v>
      </c>
      <c r="G327" s="80">
        <v>30</v>
      </c>
      <c r="H327" s="300">
        <f t="shared" si="72"/>
        <v>0</v>
      </c>
      <c r="I327" s="3"/>
    </row>
    <row r="328" spans="2:9" x14ac:dyDescent="0.25">
      <c r="B328" s="594"/>
      <c r="C328" s="82" t="s">
        <v>382</v>
      </c>
      <c r="D328" s="298"/>
      <c r="E328" s="298"/>
      <c r="F328" s="299">
        <f t="shared" si="71"/>
        <v>0</v>
      </c>
      <c r="G328" s="80">
        <v>30</v>
      </c>
      <c r="H328" s="300">
        <f t="shared" si="72"/>
        <v>0</v>
      </c>
      <c r="I328" s="3"/>
    </row>
    <row r="329" spans="2:9" x14ac:dyDescent="0.25">
      <c r="B329" s="594"/>
      <c r="C329" s="82" t="s">
        <v>382</v>
      </c>
      <c r="D329" s="298"/>
      <c r="E329" s="298"/>
      <c r="F329" s="299">
        <f t="shared" si="71"/>
        <v>0</v>
      </c>
      <c r="G329" s="80">
        <v>30</v>
      </c>
      <c r="H329" s="300">
        <f t="shared" si="72"/>
        <v>0</v>
      </c>
      <c r="I329" s="3"/>
    </row>
    <row r="330" spans="2:9" x14ac:dyDescent="0.25">
      <c r="B330" s="594"/>
      <c r="C330" s="82" t="s">
        <v>397</v>
      </c>
      <c r="D330" s="298"/>
      <c r="E330" s="298"/>
      <c r="F330" s="299">
        <f t="shared" si="71"/>
        <v>0</v>
      </c>
      <c r="G330" s="80">
        <v>30</v>
      </c>
      <c r="H330" s="300">
        <f t="shared" si="72"/>
        <v>0</v>
      </c>
      <c r="I330" s="3"/>
    </row>
    <row r="331" spans="2:9" x14ac:dyDescent="0.25">
      <c r="B331" s="594"/>
      <c r="C331" s="82" t="s">
        <v>397</v>
      </c>
      <c r="D331" s="298"/>
      <c r="E331" s="298"/>
      <c r="F331" s="299">
        <f t="shared" si="71"/>
        <v>0</v>
      </c>
      <c r="G331" s="80">
        <v>30</v>
      </c>
      <c r="H331" s="300">
        <f t="shared" si="72"/>
        <v>0</v>
      </c>
      <c r="I331" s="3"/>
    </row>
    <row r="332" spans="2:9" x14ac:dyDescent="0.25">
      <c r="B332" s="594"/>
      <c r="C332" s="82" t="s">
        <v>397</v>
      </c>
      <c r="D332" s="298"/>
      <c r="E332" s="298"/>
      <c r="F332" s="299">
        <f t="shared" si="71"/>
        <v>0</v>
      </c>
      <c r="G332" s="80">
        <v>30</v>
      </c>
      <c r="H332" s="300">
        <f t="shared" si="72"/>
        <v>0</v>
      </c>
      <c r="I332" s="3"/>
    </row>
    <row r="333" spans="2:9" x14ac:dyDescent="0.25">
      <c r="B333" s="594"/>
      <c r="C333" s="82" t="s">
        <v>390</v>
      </c>
      <c r="D333" s="298"/>
      <c r="E333" s="298"/>
      <c r="F333" s="299">
        <f t="shared" si="71"/>
        <v>0</v>
      </c>
      <c r="G333" s="80">
        <v>30</v>
      </c>
      <c r="H333" s="300">
        <f t="shared" si="72"/>
        <v>0</v>
      </c>
      <c r="I333" s="3"/>
    </row>
    <row r="334" spans="2:9" x14ac:dyDescent="0.25">
      <c r="B334" s="594"/>
      <c r="C334" s="160" t="s">
        <v>265</v>
      </c>
      <c r="D334" s="161"/>
      <c r="E334" s="161"/>
      <c r="F334" s="161"/>
      <c r="G334" s="162"/>
      <c r="H334" s="160"/>
      <c r="I334" s="3"/>
    </row>
    <row r="335" spans="2:9" x14ac:dyDescent="0.25">
      <c r="B335" s="594"/>
      <c r="C335" s="83" t="s">
        <v>402</v>
      </c>
      <c r="D335" s="298"/>
      <c r="E335" s="298"/>
      <c r="F335" s="299">
        <f t="shared" ref="F335:F336" si="73">D335+E335</f>
        <v>0</v>
      </c>
      <c r="G335" s="80">
        <v>30</v>
      </c>
      <c r="H335" s="300">
        <f t="shared" ref="H335:H336" si="74">F335*G335</f>
        <v>0</v>
      </c>
      <c r="I335" s="3"/>
    </row>
    <row r="336" spans="2:9" x14ac:dyDescent="0.25">
      <c r="B336" s="594"/>
      <c r="C336" s="82" t="s">
        <v>403</v>
      </c>
      <c r="D336" s="298"/>
      <c r="E336" s="298"/>
      <c r="F336" s="299">
        <f t="shared" si="73"/>
        <v>0</v>
      </c>
      <c r="G336" s="80">
        <v>30</v>
      </c>
      <c r="H336" s="300">
        <f t="shared" si="74"/>
        <v>0</v>
      </c>
      <c r="I336" s="3"/>
    </row>
    <row r="337" spans="2:9" x14ac:dyDescent="0.25">
      <c r="B337" s="595" t="s">
        <v>227</v>
      </c>
      <c r="C337" s="76" t="s">
        <v>404</v>
      </c>
      <c r="D337" s="81"/>
      <c r="E337" s="81"/>
      <c r="F337" s="77"/>
      <c r="G337" s="78"/>
      <c r="H337" s="158"/>
      <c r="I337" s="3"/>
    </row>
    <row r="338" spans="2:9" ht="30" x14ac:dyDescent="0.25">
      <c r="B338" s="595"/>
      <c r="C338" s="79" t="s">
        <v>405</v>
      </c>
      <c r="D338" s="298"/>
      <c r="E338" s="298"/>
      <c r="F338" s="299">
        <f t="shared" ref="F338:F350" si="75">D338+E338</f>
        <v>0</v>
      </c>
      <c r="G338" s="80">
        <v>30</v>
      </c>
      <c r="H338" s="300">
        <f t="shared" ref="H338:H350" si="76">F338*G338</f>
        <v>0</v>
      </c>
      <c r="I338" s="3"/>
    </row>
    <row r="339" spans="2:9" x14ac:dyDescent="0.25">
      <c r="B339" s="595"/>
      <c r="C339" s="82" t="s">
        <v>406</v>
      </c>
      <c r="D339" s="298"/>
      <c r="E339" s="298"/>
      <c r="F339" s="299">
        <f t="shared" si="75"/>
        <v>0</v>
      </c>
      <c r="G339" s="80">
        <v>30</v>
      </c>
      <c r="H339" s="300">
        <f t="shared" si="76"/>
        <v>0</v>
      </c>
      <c r="I339" s="3"/>
    </row>
    <row r="340" spans="2:9" x14ac:dyDescent="0.25">
      <c r="B340" s="595"/>
      <c r="C340" s="82" t="s">
        <v>406</v>
      </c>
      <c r="D340" s="298"/>
      <c r="E340" s="298"/>
      <c r="F340" s="299">
        <f t="shared" si="75"/>
        <v>0</v>
      </c>
      <c r="G340" s="80">
        <v>30</v>
      </c>
      <c r="H340" s="300">
        <f t="shared" si="76"/>
        <v>0</v>
      </c>
      <c r="I340" s="3"/>
    </row>
    <row r="341" spans="2:9" x14ac:dyDescent="0.25">
      <c r="B341" s="595"/>
      <c r="C341" s="82" t="s">
        <v>407</v>
      </c>
      <c r="D341" s="298"/>
      <c r="E341" s="298"/>
      <c r="F341" s="299">
        <f t="shared" si="75"/>
        <v>0</v>
      </c>
      <c r="G341" s="80">
        <v>30</v>
      </c>
      <c r="H341" s="300">
        <f t="shared" si="76"/>
        <v>0</v>
      </c>
      <c r="I341" s="3"/>
    </row>
    <row r="342" spans="2:9" x14ac:dyDescent="0.25">
      <c r="B342" s="595"/>
      <c r="C342" s="82" t="s">
        <v>407</v>
      </c>
      <c r="D342" s="298"/>
      <c r="E342" s="298"/>
      <c r="F342" s="299">
        <f t="shared" si="75"/>
        <v>0</v>
      </c>
      <c r="G342" s="80">
        <v>30</v>
      </c>
      <c r="H342" s="300">
        <f t="shared" si="76"/>
        <v>0</v>
      </c>
      <c r="I342" s="3"/>
    </row>
    <row r="343" spans="2:9" x14ac:dyDescent="0.25">
      <c r="B343" s="595"/>
      <c r="C343" s="82" t="s">
        <v>408</v>
      </c>
      <c r="D343" s="298"/>
      <c r="E343" s="298"/>
      <c r="F343" s="299">
        <f t="shared" si="75"/>
        <v>0</v>
      </c>
      <c r="G343" s="80">
        <v>30</v>
      </c>
      <c r="H343" s="300">
        <f t="shared" si="76"/>
        <v>0</v>
      </c>
      <c r="I343" s="3"/>
    </row>
    <row r="344" spans="2:9" x14ac:dyDescent="0.25">
      <c r="B344" s="595"/>
      <c r="C344" s="82" t="s">
        <v>408</v>
      </c>
      <c r="D344" s="298"/>
      <c r="E344" s="298"/>
      <c r="F344" s="299">
        <f t="shared" si="75"/>
        <v>0</v>
      </c>
      <c r="G344" s="80">
        <v>30</v>
      </c>
      <c r="H344" s="300">
        <f t="shared" si="76"/>
        <v>0</v>
      </c>
      <c r="I344" s="3"/>
    </row>
    <row r="345" spans="2:9" x14ac:dyDescent="0.25">
      <c r="B345" s="595"/>
      <c r="C345" s="82" t="s">
        <v>409</v>
      </c>
      <c r="D345" s="298"/>
      <c r="E345" s="298"/>
      <c r="F345" s="299">
        <f t="shared" si="75"/>
        <v>0</v>
      </c>
      <c r="G345" s="80">
        <v>30</v>
      </c>
      <c r="H345" s="300">
        <f t="shared" si="76"/>
        <v>0</v>
      </c>
      <c r="I345" s="3"/>
    </row>
    <row r="346" spans="2:9" x14ac:dyDescent="0.25">
      <c r="B346" s="595"/>
      <c r="C346" s="82" t="s">
        <v>410</v>
      </c>
      <c r="D346" s="298"/>
      <c r="E346" s="298"/>
      <c r="F346" s="299">
        <f t="shared" si="75"/>
        <v>0</v>
      </c>
      <c r="G346" s="80">
        <v>30</v>
      </c>
      <c r="H346" s="300">
        <f t="shared" si="76"/>
        <v>0</v>
      </c>
      <c r="I346" s="3"/>
    </row>
    <row r="347" spans="2:9" x14ac:dyDescent="0.25">
      <c r="B347" s="595"/>
      <c r="C347" s="82" t="s">
        <v>411</v>
      </c>
      <c r="D347" s="298"/>
      <c r="E347" s="298"/>
      <c r="F347" s="299">
        <f t="shared" si="75"/>
        <v>0</v>
      </c>
      <c r="G347" s="80">
        <v>30</v>
      </c>
      <c r="H347" s="300">
        <f t="shared" si="76"/>
        <v>0</v>
      </c>
      <c r="I347" s="3"/>
    </row>
    <row r="348" spans="2:9" x14ac:dyDescent="0.25">
      <c r="B348" s="595"/>
      <c r="C348" s="82" t="s">
        <v>411</v>
      </c>
      <c r="D348" s="298"/>
      <c r="E348" s="298"/>
      <c r="F348" s="299">
        <f t="shared" si="75"/>
        <v>0</v>
      </c>
      <c r="G348" s="80">
        <v>30</v>
      </c>
      <c r="H348" s="300">
        <f t="shared" si="76"/>
        <v>0</v>
      </c>
      <c r="I348" s="3"/>
    </row>
    <row r="349" spans="2:9" x14ac:dyDescent="0.25">
      <c r="B349" s="595"/>
      <c r="C349" s="82" t="s">
        <v>411</v>
      </c>
      <c r="D349" s="298"/>
      <c r="E349" s="298"/>
      <c r="F349" s="299">
        <f t="shared" si="75"/>
        <v>0</v>
      </c>
      <c r="G349" s="80">
        <v>30</v>
      </c>
      <c r="H349" s="300">
        <f t="shared" si="76"/>
        <v>0</v>
      </c>
      <c r="I349" s="3"/>
    </row>
    <row r="350" spans="2:9" x14ac:dyDescent="0.25">
      <c r="B350" s="595"/>
      <c r="C350" s="82" t="s">
        <v>411</v>
      </c>
      <c r="D350" s="298"/>
      <c r="E350" s="298"/>
      <c r="F350" s="299">
        <f t="shared" si="75"/>
        <v>0</v>
      </c>
      <c r="G350" s="80">
        <v>30</v>
      </c>
      <c r="H350" s="300">
        <f t="shared" si="76"/>
        <v>0</v>
      </c>
      <c r="I350" s="3"/>
    </row>
    <row r="351" spans="2:9" x14ac:dyDescent="0.25">
      <c r="B351" s="595"/>
      <c r="C351" s="160" t="s">
        <v>265</v>
      </c>
      <c r="D351" s="161"/>
      <c r="E351" s="161"/>
      <c r="F351" s="161"/>
      <c r="G351" s="162"/>
      <c r="H351" s="160"/>
      <c r="I351" s="3"/>
    </row>
    <row r="352" spans="2:9" x14ac:dyDescent="0.25">
      <c r="B352" s="595"/>
      <c r="C352" s="83" t="s">
        <v>412</v>
      </c>
      <c r="D352" s="298"/>
      <c r="E352" s="298"/>
      <c r="F352" s="299">
        <f t="shared" ref="F352:F354" si="77">D352+E352</f>
        <v>0</v>
      </c>
      <c r="G352" s="80">
        <v>30</v>
      </c>
      <c r="H352" s="300">
        <f t="shared" ref="H352:H354" si="78">F352*G352</f>
        <v>0</v>
      </c>
      <c r="I352" s="3"/>
    </row>
    <row r="353" spans="2:9" x14ac:dyDescent="0.25">
      <c r="B353" s="595"/>
      <c r="C353" s="83" t="s">
        <v>413</v>
      </c>
      <c r="D353" s="298"/>
      <c r="E353" s="298"/>
      <c r="F353" s="299">
        <f t="shared" si="77"/>
        <v>0</v>
      </c>
      <c r="G353" s="80">
        <v>30</v>
      </c>
      <c r="H353" s="300">
        <f t="shared" si="78"/>
        <v>0</v>
      </c>
      <c r="I353" s="3"/>
    </row>
    <row r="354" spans="2:9" x14ac:dyDescent="0.25">
      <c r="B354" s="595"/>
      <c r="C354" s="83" t="s">
        <v>414</v>
      </c>
      <c r="D354" s="298"/>
      <c r="E354" s="298"/>
      <c r="F354" s="299">
        <f t="shared" si="77"/>
        <v>0</v>
      </c>
      <c r="G354" s="80">
        <v>30</v>
      </c>
      <c r="H354" s="300">
        <f t="shared" si="78"/>
        <v>0</v>
      </c>
      <c r="I354" s="3"/>
    </row>
    <row r="355" spans="2:9" x14ac:dyDescent="0.25">
      <c r="B355" s="595"/>
      <c r="C355" s="76" t="s">
        <v>415</v>
      </c>
      <c r="D355" s="81"/>
      <c r="E355" s="81"/>
      <c r="F355" s="77"/>
      <c r="G355" s="78"/>
      <c r="H355" s="158"/>
      <c r="I355" s="3"/>
    </row>
    <row r="356" spans="2:9" ht="30" x14ac:dyDescent="0.25">
      <c r="B356" s="595"/>
      <c r="C356" s="79" t="s">
        <v>405</v>
      </c>
      <c r="D356" s="298"/>
      <c r="E356" s="298"/>
      <c r="F356" s="299">
        <f t="shared" ref="F356:F373" si="79">D356+E356</f>
        <v>0</v>
      </c>
      <c r="G356" s="80">
        <v>30</v>
      </c>
      <c r="H356" s="300">
        <f t="shared" ref="H356:H373" si="80">F356*G356</f>
        <v>0</v>
      </c>
      <c r="I356" s="3"/>
    </row>
    <row r="357" spans="2:9" ht="30" x14ac:dyDescent="0.25">
      <c r="B357" s="595"/>
      <c r="C357" s="79" t="s">
        <v>416</v>
      </c>
      <c r="D357" s="298"/>
      <c r="E357" s="298"/>
      <c r="F357" s="299">
        <f t="shared" si="79"/>
        <v>0</v>
      </c>
      <c r="G357" s="80">
        <v>30</v>
      </c>
      <c r="H357" s="300">
        <f t="shared" si="80"/>
        <v>0</v>
      </c>
      <c r="I357" s="3"/>
    </row>
    <row r="358" spans="2:9" x14ac:dyDescent="0.25">
      <c r="B358" s="595"/>
      <c r="C358" s="82" t="s">
        <v>417</v>
      </c>
      <c r="D358" s="298"/>
      <c r="E358" s="298"/>
      <c r="F358" s="299">
        <f t="shared" si="79"/>
        <v>0</v>
      </c>
      <c r="G358" s="80">
        <v>30</v>
      </c>
      <c r="H358" s="300">
        <f t="shared" si="80"/>
        <v>0</v>
      </c>
      <c r="I358" s="3"/>
    </row>
    <row r="359" spans="2:9" x14ac:dyDescent="0.25">
      <c r="B359" s="595"/>
      <c r="C359" s="82" t="s">
        <v>417</v>
      </c>
      <c r="D359" s="298"/>
      <c r="E359" s="298"/>
      <c r="F359" s="299">
        <f t="shared" si="79"/>
        <v>0</v>
      </c>
      <c r="G359" s="80">
        <v>30</v>
      </c>
      <c r="H359" s="300">
        <f t="shared" si="80"/>
        <v>0</v>
      </c>
      <c r="I359" s="3"/>
    </row>
    <row r="360" spans="2:9" x14ac:dyDescent="0.25">
      <c r="B360" s="595"/>
      <c r="C360" s="82" t="s">
        <v>418</v>
      </c>
      <c r="D360" s="298"/>
      <c r="E360" s="298"/>
      <c r="F360" s="299">
        <f t="shared" si="79"/>
        <v>0</v>
      </c>
      <c r="G360" s="80">
        <v>30</v>
      </c>
      <c r="H360" s="300">
        <f t="shared" si="80"/>
        <v>0</v>
      </c>
      <c r="I360" s="3"/>
    </row>
    <row r="361" spans="2:9" x14ac:dyDescent="0.25">
      <c r="B361" s="595"/>
      <c r="C361" s="82" t="s">
        <v>418</v>
      </c>
      <c r="D361" s="298"/>
      <c r="E361" s="298"/>
      <c r="F361" s="299">
        <f t="shared" si="79"/>
        <v>0</v>
      </c>
      <c r="G361" s="80">
        <v>30</v>
      </c>
      <c r="H361" s="300">
        <f t="shared" si="80"/>
        <v>0</v>
      </c>
      <c r="I361" s="3"/>
    </row>
    <row r="362" spans="2:9" x14ac:dyDescent="0.25">
      <c r="B362" s="595"/>
      <c r="C362" s="82" t="s">
        <v>418</v>
      </c>
      <c r="D362" s="298"/>
      <c r="E362" s="298"/>
      <c r="F362" s="299">
        <f t="shared" si="79"/>
        <v>0</v>
      </c>
      <c r="G362" s="80">
        <v>30</v>
      </c>
      <c r="H362" s="300">
        <f t="shared" si="80"/>
        <v>0</v>
      </c>
      <c r="I362" s="3"/>
    </row>
    <row r="363" spans="2:9" x14ac:dyDescent="0.25">
      <c r="B363" s="595"/>
      <c r="C363" s="82" t="s">
        <v>419</v>
      </c>
      <c r="D363" s="298"/>
      <c r="E363" s="298"/>
      <c r="F363" s="299">
        <f t="shared" si="79"/>
        <v>0</v>
      </c>
      <c r="G363" s="80">
        <v>30</v>
      </c>
      <c r="H363" s="300">
        <f t="shared" si="80"/>
        <v>0</v>
      </c>
      <c r="I363" s="3"/>
    </row>
    <row r="364" spans="2:9" x14ac:dyDescent="0.25">
      <c r="B364" s="595"/>
      <c r="C364" s="82" t="s">
        <v>419</v>
      </c>
      <c r="D364" s="298"/>
      <c r="E364" s="298"/>
      <c r="F364" s="299">
        <f t="shared" si="79"/>
        <v>0</v>
      </c>
      <c r="G364" s="80">
        <v>30</v>
      </c>
      <c r="H364" s="300">
        <f t="shared" si="80"/>
        <v>0</v>
      </c>
      <c r="I364" s="3"/>
    </row>
    <row r="365" spans="2:9" x14ac:dyDescent="0.25">
      <c r="B365" s="595"/>
      <c r="C365" s="82" t="s">
        <v>419</v>
      </c>
      <c r="D365" s="298"/>
      <c r="E365" s="298"/>
      <c r="F365" s="299">
        <f t="shared" si="79"/>
        <v>0</v>
      </c>
      <c r="G365" s="80">
        <v>30</v>
      </c>
      <c r="H365" s="300">
        <f t="shared" si="80"/>
        <v>0</v>
      </c>
      <c r="I365" s="3"/>
    </row>
    <row r="366" spans="2:9" x14ac:dyDescent="0.25">
      <c r="B366" s="595"/>
      <c r="C366" s="82" t="s">
        <v>419</v>
      </c>
      <c r="D366" s="298"/>
      <c r="E366" s="298"/>
      <c r="F366" s="299">
        <f t="shared" si="79"/>
        <v>0</v>
      </c>
      <c r="G366" s="80">
        <v>30</v>
      </c>
      <c r="H366" s="300">
        <f t="shared" si="80"/>
        <v>0</v>
      </c>
      <c r="I366" s="3"/>
    </row>
    <row r="367" spans="2:9" x14ac:dyDescent="0.25">
      <c r="B367" s="595"/>
      <c r="C367" s="82" t="s">
        <v>420</v>
      </c>
      <c r="D367" s="298"/>
      <c r="E367" s="298"/>
      <c r="F367" s="299">
        <f t="shared" si="79"/>
        <v>0</v>
      </c>
      <c r="G367" s="80">
        <v>30</v>
      </c>
      <c r="H367" s="300">
        <f t="shared" si="80"/>
        <v>0</v>
      </c>
      <c r="I367" s="3"/>
    </row>
    <row r="368" spans="2:9" x14ac:dyDescent="0.25">
      <c r="B368" s="595"/>
      <c r="C368" s="82" t="s">
        <v>420</v>
      </c>
      <c r="D368" s="298"/>
      <c r="E368" s="298"/>
      <c r="F368" s="299">
        <f t="shared" si="79"/>
        <v>0</v>
      </c>
      <c r="G368" s="80">
        <v>30</v>
      </c>
      <c r="H368" s="300">
        <f t="shared" si="80"/>
        <v>0</v>
      </c>
      <c r="I368" s="3"/>
    </row>
    <row r="369" spans="2:9" x14ac:dyDescent="0.25">
      <c r="B369" s="595"/>
      <c r="C369" s="82" t="s">
        <v>420</v>
      </c>
      <c r="D369" s="298"/>
      <c r="E369" s="298"/>
      <c r="F369" s="299">
        <f t="shared" si="79"/>
        <v>0</v>
      </c>
      <c r="G369" s="80">
        <v>30</v>
      </c>
      <c r="H369" s="300">
        <f t="shared" si="80"/>
        <v>0</v>
      </c>
      <c r="I369" s="3"/>
    </row>
    <row r="370" spans="2:9" x14ac:dyDescent="0.25">
      <c r="B370" s="595"/>
      <c r="C370" s="82" t="s">
        <v>420</v>
      </c>
      <c r="D370" s="298"/>
      <c r="E370" s="298"/>
      <c r="F370" s="299">
        <f t="shared" si="79"/>
        <v>0</v>
      </c>
      <c r="G370" s="80">
        <v>30</v>
      </c>
      <c r="H370" s="300">
        <f t="shared" si="80"/>
        <v>0</v>
      </c>
      <c r="I370" s="3"/>
    </row>
    <row r="371" spans="2:9" x14ac:dyDescent="0.25">
      <c r="B371" s="595"/>
      <c r="C371" s="82" t="s">
        <v>420</v>
      </c>
      <c r="D371" s="298"/>
      <c r="E371" s="298"/>
      <c r="F371" s="299">
        <f t="shared" si="79"/>
        <v>0</v>
      </c>
      <c r="G371" s="80">
        <v>30</v>
      </c>
      <c r="H371" s="300">
        <f t="shared" si="80"/>
        <v>0</v>
      </c>
      <c r="I371" s="3"/>
    </row>
    <row r="372" spans="2:9" x14ac:dyDescent="0.25">
      <c r="B372" s="595"/>
      <c r="C372" s="82" t="s">
        <v>420</v>
      </c>
      <c r="D372" s="298"/>
      <c r="E372" s="298"/>
      <c r="F372" s="299">
        <f t="shared" si="79"/>
        <v>0</v>
      </c>
      <c r="G372" s="80">
        <v>30</v>
      </c>
      <c r="H372" s="300">
        <f t="shared" si="80"/>
        <v>0</v>
      </c>
      <c r="I372" s="3"/>
    </row>
    <row r="373" spans="2:9" x14ac:dyDescent="0.25">
      <c r="B373" s="595"/>
      <c r="C373" s="82" t="s">
        <v>421</v>
      </c>
      <c r="D373" s="298"/>
      <c r="E373" s="298"/>
      <c r="F373" s="299">
        <f t="shared" si="79"/>
        <v>0</v>
      </c>
      <c r="G373" s="80">
        <v>30</v>
      </c>
      <c r="H373" s="300">
        <f t="shared" si="80"/>
        <v>0</v>
      </c>
      <c r="I373" s="3"/>
    </row>
    <row r="374" spans="2:9" x14ac:dyDescent="0.25">
      <c r="B374" s="595"/>
      <c r="C374" s="160" t="s">
        <v>265</v>
      </c>
      <c r="D374" s="161"/>
      <c r="E374" s="161"/>
      <c r="F374" s="161"/>
      <c r="G374" s="162"/>
      <c r="H374" s="160"/>
      <c r="I374" s="3"/>
    </row>
    <row r="375" spans="2:9" x14ac:dyDescent="0.25">
      <c r="B375" s="595"/>
      <c r="C375" s="83" t="s">
        <v>422</v>
      </c>
      <c r="D375" s="298"/>
      <c r="E375" s="298"/>
      <c r="F375" s="299">
        <f t="shared" ref="F375:F377" si="81">D375+E375</f>
        <v>0</v>
      </c>
      <c r="G375" s="80">
        <v>30</v>
      </c>
      <c r="H375" s="300">
        <f t="shared" ref="H375:H377" si="82">F375*G375</f>
        <v>0</v>
      </c>
      <c r="I375" s="3"/>
    </row>
    <row r="376" spans="2:9" x14ac:dyDescent="0.25">
      <c r="B376" s="595"/>
      <c r="C376" s="83" t="s">
        <v>292</v>
      </c>
      <c r="D376" s="298"/>
      <c r="E376" s="298"/>
      <c r="F376" s="299">
        <f t="shared" si="81"/>
        <v>0</v>
      </c>
      <c r="G376" s="80">
        <v>30</v>
      </c>
      <c r="H376" s="300">
        <f t="shared" si="82"/>
        <v>0</v>
      </c>
      <c r="I376" s="3"/>
    </row>
    <row r="377" spans="2:9" x14ac:dyDescent="0.25">
      <c r="B377" s="595"/>
      <c r="C377" s="83" t="s">
        <v>423</v>
      </c>
      <c r="D377" s="298"/>
      <c r="E377" s="298"/>
      <c r="F377" s="299">
        <f t="shared" si="81"/>
        <v>0</v>
      </c>
      <c r="G377" s="80">
        <v>30</v>
      </c>
      <c r="H377" s="300">
        <f t="shared" si="82"/>
        <v>0</v>
      </c>
      <c r="I377" s="3"/>
    </row>
    <row r="378" spans="2:9" x14ac:dyDescent="0.25">
      <c r="B378" s="595"/>
      <c r="C378" s="76" t="s">
        <v>424</v>
      </c>
      <c r="D378" s="81"/>
      <c r="E378" s="81"/>
      <c r="F378" s="77"/>
      <c r="G378" s="78"/>
      <c r="H378" s="158"/>
      <c r="I378" s="3"/>
    </row>
    <row r="379" spans="2:9" ht="30" x14ac:dyDescent="0.25">
      <c r="B379" s="595"/>
      <c r="C379" s="79" t="s">
        <v>425</v>
      </c>
      <c r="D379" s="298"/>
      <c r="E379" s="298"/>
      <c r="F379" s="299">
        <f t="shared" ref="F379:F392" si="83">D379+E379</f>
        <v>0</v>
      </c>
      <c r="G379" s="80">
        <v>30</v>
      </c>
      <c r="H379" s="300">
        <f t="shared" ref="H379:H392" si="84">F379*G379</f>
        <v>0</v>
      </c>
      <c r="I379" s="3"/>
    </row>
    <row r="380" spans="2:9" x14ac:dyDescent="0.25">
      <c r="B380" s="595"/>
      <c r="C380" s="82" t="s">
        <v>426</v>
      </c>
      <c r="D380" s="298"/>
      <c r="E380" s="298"/>
      <c r="F380" s="299">
        <f t="shared" si="83"/>
        <v>0</v>
      </c>
      <c r="G380" s="80">
        <v>30</v>
      </c>
      <c r="H380" s="300">
        <f t="shared" si="84"/>
        <v>0</v>
      </c>
      <c r="I380" s="3"/>
    </row>
    <row r="381" spans="2:9" x14ac:dyDescent="0.25">
      <c r="B381" s="595"/>
      <c r="C381" s="82" t="s">
        <v>426</v>
      </c>
      <c r="D381" s="298"/>
      <c r="E381" s="298"/>
      <c r="F381" s="299">
        <f t="shared" si="83"/>
        <v>0</v>
      </c>
      <c r="G381" s="80">
        <v>30</v>
      </c>
      <c r="H381" s="300">
        <f t="shared" si="84"/>
        <v>0</v>
      </c>
      <c r="I381" s="3"/>
    </row>
    <row r="382" spans="2:9" x14ac:dyDescent="0.25">
      <c r="B382" s="595"/>
      <c r="C382" s="82" t="s">
        <v>426</v>
      </c>
      <c r="D382" s="298"/>
      <c r="E382" s="298"/>
      <c r="F382" s="299">
        <f t="shared" si="83"/>
        <v>0</v>
      </c>
      <c r="G382" s="80">
        <v>30</v>
      </c>
      <c r="H382" s="300">
        <f t="shared" si="84"/>
        <v>0</v>
      </c>
      <c r="I382" s="3"/>
    </row>
    <row r="383" spans="2:9" x14ac:dyDescent="0.25">
      <c r="B383" s="595"/>
      <c r="C383" s="82" t="s">
        <v>426</v>
      </c>
      <c r="D383" s="298"/>
      <c r="E383" s="298"/>
      <c r="F383" s="299">
        <f t="shared" si="83"/>
        <v>0</v>
      </c>
      <c r="G383" s="80">
        <v>30</v>
      </c>
      <c r="H383" s="300">
        <f t="shared" si="84"/>
        <v>0</v>
      </c>
      <c r="I383" s="3"/>
    </row>
    <row r="384" spans="2:9" x14ac:dyDescent="0.25">
      <c r="B384" s="595"/>
      <c r="C384" s="82" t="s">
        <v>427</v>
      </c>
      <c r="D384" s="298"/>
      <c r="E384" s="298"/>
      <c r="F384" s="299">
        <f t="shared" si="83"/>
        <v>0</v>
      </c>
      <c r="G384" s="80">
        <v>30</v>
      </c>
      <c r="H384" s="300">
        <f t="shared" si="84"/>
        <v>0</v>
      </c>
      <c r="I384" s="3"/>
    </row>
    <row r="385" spans="2:9" x14ac:dyDescent="0.25">
      <c r="B385" s="595"/>
      <c r="C385" s="82" t="s">
        <v>427</v>
      </c>
      <c r="D385" s="298"/>
      <c r="E385" s="298"/>
      <c r="F385" s="299">
        <f t="shared" si="83"/>
        <v>0</v>
      </c>
      <c r="G385" s="80">
        <v>30</v>
      </c>
      <c r="H385" s="300">
        <f t="shared" si="84"/>
        <v>0</v>
      </c>
      <c r="I385" s="3"/>
    </row>
    <row r="386" spans="2:9" x14ac:dyDescent="0.25">
      <c r="B386" s="595"/>
      <c r="C386" s="83" t="s">
        <v>428</v>
      </c>
      <c r="D386" s="298"/>
      <c r="E386" s="298"/>
      <c r="F386" s="299">
        <f t="shared" si="83"/>
        <v>0</v>
      </c>
      <c r="G386" s="80">
        <v>30</v>
      </c>
      <c r="H386" s="300">
        <f t="shared" si="84"/>
        <v>0</v>
      </c>
      <c r="I386" s="3"/>
    </row>
    <row r="387" spans="2:9" x14ac:dyDescent="0.25">
      <c r="B387" s="595"/>
      <c r="C387" s="82" t="s">
        <v>428</v>
      </c>
      <c r="D387" s="298"/>
      <c r="E387" s="298"/>
      <c r="F387" s="299">
        <f t="shared" si="83"/>
        <v>0</v>
      </c>
      <c r="G387" s="80">
        <v>30</v>
      </c>
      <c r="H387" s="300">
        <f t="shared" si="84"/>
        <v>0</v>
      </c>
      <c r="I387" s="3"/>
    </row>
    <row r="388" spans="2:9" x14ac:dyDescent="0.25">
      <c r="B388" s="595"/>
      <c r="C388" s="82" t="s">
        <v>428</v>
      </c>
      <c r="D388" s="298"/>
      <c r="E388" s="298"/>
      <c r="F388" s="299">
        <f t="shared" si="83"/>
        <v>0</v>
      </c>
      <c r="G388" s="80">
        <v>30</v>
      </c>
      <c r="H388" s="300">
        <f t="shared" si="84"/>
        <v>0</v>
      </c>
      <c r="I388" s="3"/>
    </row>
    <row r="389" spans="2:9" x14ac:dyDescent="0.25">
      <c r="B389" s="595"/>
      <c r="C389" s="82" t="s">
        <v>428</v>
      </c>
      <c r="D389" s="298"/>
      <c r="E389" s="298"/>
      <c r="F389" s="299">
        <f t="shared" si="83"/>
        <v>0</v>
      </c>
      <c r="G389" s="80">
        <v>30</v>
      </c>
      <c r="H389" s="300">
        <f t="shared" si="84"/>
        <v>0</v>
      </c>
      <c r="I389" s="3"/>
    </row>
    <row r="390" spans="2:9" x14ac:dyDescent="0.25">
      <c r="B390" s="595"/>
      <c r="C390" s="82" t="s">
        <v>428</v>
      </c>
      <c r="D390" s="298"/>
      <c r="E390" s="298"/>
      <c r="F390" s="299">
        <f t="shared" si="83"/>
        <v>0</v>
      </c>
      <c r="G390" s="80">
        <v>30</v>
      </c>
      <c r="H390" s="300">
        <f t="shared" si="84"/>
        <v>0</v>
      </c>
      <c r="I390" s="3"/>
    </row>
    <row r="391" spans="2:9" x14ac:dyDescent="0.25">
      <c r="B391" s="595"/>
      <c r="C391" s="83" t="s">
        <v>429</v>
      </c>
      <c r="D391" s="298"/>
      <c r="E391" s="298"/>
      <c r="F391" s="299">
        <f t="shared" si="83"/>
        <v>0</v>
      </c>
      <c r="G391" s="80">
        <v>30</v>
      </c>
      <c r="H391" s="300">
        <f t="shared" si="84"/>
        <v>0</v>
      </c>
      <c r="I391" s="3"/>
    </row>
    <row r="392" spans="2:9" x14ac:dyDescent="0.25">
      <c r="B392" s="595"/>
      <c r="C392" s="82" t="s">
        <v>430</v>
      </c>
      <c r="D392" s="298"/>
      <c r="E392" s="298"/>
      <c r="F392" s="299">
        <f t="shared" si="83"/>
        <v>0</v>
      </c>
      <c r="G392" s="80">
        <v>30</v>
      </c>
      <c r="H392" s="300">
        <f t="shared" si="84"/>
        <v>0</v>
      </c>
      <c r="I392" s="3"/>
    </row>
    <row r="393" spans="2:9" x14ac:dyDescent="0.25">
      <c r="B393" s="595"/>
      <c r="C393" s="160" t="s">
        <v>265</v>
      </c>
      <c r="D393" s="161"/>
      <c r="E393" s="161"/>
      <c r="F393" s="161"/>
      <c r="G393" s="162"/>
      <c r="H393" s="160"/>
      <c r="I393" s="3"/>
    </row>
    <row r="394" spans="2:9" x14ac:dyDescent="0.25">
      <c r="B394" s="595"/>
      <c r="C394" s="83" t="s">
        <v>422</v>
      </c>
      <c r="D394" s="298"/>
      <c r="E394" s="298"/>
      <c r="F394" s="299">
        <f t="shared" ref="F394:F396" si="85">D394+E394</f>
        <v>0</v>
      </c>
      <c r="G394" s="80">
        <v>30</v>
      </c>
      <c r="H394" s="300">
        <f t="shared" ref="H394:H396" si="86">F394*G394</f>
        <v>0</v>
      </c>
      <c r="I394" s="3"/>
    </row>
    <row r="395" spans="2:9" x14ac:dyDescent="0.25">
      <c r="B395" s="595"/>
      <c r="C395" s="83" t="s">
        <v>292</v>
      </c>
      <c r="D395" s="298"/>
      <c r="E395" s="298"/>
      <c r="F395" s="299">
        <f t="shared" si="85"/>
        <v>0</v>
      </c>
      <c r="G395" s="80">
        <v>30</v>
      </c>
      <c r="H395" s="300">
        <f t="shared" si="86"/>
        <v>0</v>
      </c>
      <c r="I395" s="3"/>
    </row>
    <row r="396" spans="2:9" x14ac:dyDescent="0.25">
      <c r="B396" s="595"/>
      <c r="C396" s="83" t="s">
        <v>423</v>
      </c>
      <c r="D396" s="298"/>
      <c r="E396" s="298"/>
      <c r="F396" s="299">
        <f t="shared" si="85"/>
        <v>0</v>
      </c>
      <c r="G396" s="80">
        <v>30</v>
      </c>
      <c r="H396" s="300">
        <f t="shared" si="86"/>
        <v>0</v>
      </c>
      <c r="I396" s="3"/>
    </row>
    <row r="397" spans="2:9" x14ac:dyDescent="0.25">
      <c r="B397" s="595"/>
      <c r="C397" s="76" t="s">
        <v>431</v>
      </c>
      <c r="D397" s="81"/>
      <c r="E397" s="81"/>
      <c r="F397" s="77"/>
      <c r="G397" s="78"/>
      <c r="H397" s="158"/>
      <c r="I397" s="3"/>
    </row>
    <row r="398" spans="2:9" ht="30" x14ac:dyDescent="0.25">
      <c r="B398" s="595"/>
      <c r="C398" s="79" t="s">
        <v>425</v>
      </c>
      <c r="D398" s="298"/>
      <c r="E398" s="298"/>
      <c r="F398" s="299">
        <f t="shared" ref="F398:F411" si="87">D398+E398</f>
        <v>0</v>
      </c>
      <c r="G398" s="80">
        <v>30</v>
      </c>
      <c r="H398" s="300">
        <f t="shared" ref="H398:H411" si="88">F398*G398</f>
        <v>0</v>
      </c>
      <c r="I398" s="3"/>
    </row>
    <row r="399" spans="2:9" x14ac:dyDescent="0.25">
      <c r="B399" s="595"/>
      <c r="C399" s="82" t="s">
        <v>432</v>
      </c>
      <c r="D399" s="298"/>
      <c r="E399" s="298"/>
      <c r="F399" s="299">
        <f t="shared" si="87"/>
        <v>0</v>
      </c>
      <c r="G399" s="80">
        <v>30</v>
      </c>
      <c r="H399" s="300">
        <f t="shared" si="88"/>
        <v>0</v>
      </c>
      <c r="I399" s="3"/>
    </row>
    <row r="400" spans="2:9" x14ac:dyDescent="0.25">
      <c r="B400" s="595"/>
      <c r="C400" s="82" t="s">
        <v>427</v>
      </c>
      <c r="D400" s="298"/>
      <c r="E400" s="298"/>
      <c r="F400" s="299">
        <f t="shared" si="87"/>
        <v>0</v>
      </c>
      <c r="G400" s="80">
        <v>30</v>
      </c>
      <c r="H400" s="300">
        <f t="shared" si="88"/>
        <v>0</v>
      </c>
      <c r="I400" s="3"/>
    </row>
    <row r="401" spans="2:9" x14ac:dyDescent="0.25">
      <c r="B401" s="595"/>
      <c r="C401" s="82" t="s">
        <v>427</v>
      </c>
      <c r="D401" s="298"/>
      <c r="E401" s="298"/>
      <c r="F401" s="299">
        <f t="shared" si="87"/>
        <v>0</v>
      </c>
      <c r="G401" s="80">
        <v>30</v>
      </c>
      <c r="H401" s="300">
        <f t="shared" si="88"/>
        <v>0</v>
      </c>
      <c r="I401" s="3"/>
    </row>
    <row r="402" spans="2:9" x14ac:dyDescent="0.25">
      <c r="B402" s="595"/>
      <c r="C402" s="82" t="s">
        <v>427</v>
      </c>
      <c r="D402" s="298"/>
      <c r="E402" s="298"/>
      <c r="F402" s="299">
        <f t="shared" si="87"/>
        <v>0</v>
      </c>
      <c r="G402" s="80">
        <v>30</v>
      </c>
      <c r="H402" s="300">
        <f t="shared" si="88"/>
        <v>0</v>
      </c>
      <c r="I402" s="3"/>
    </row>
    <row r="403" spans="2:9" x14ac:dyDescent="0.25">
      <c r="B403" s="595"/>
      <c r="C403" s="82" t="s">
        <v>428</v>
      </c>
      <c r="D403" s="298"/>
      <c r="E403" s="298"/>
      <c r="F403" s="299">
        <f t="shared" si="87"/>
        <v>0</v>
      </c>
      <c r="G403" s="80">
        <v>30</v>
      </c>
      <c r="H403" s="300">
        <f t="shared" si="88"/>
        <v>0</v>
      </c>
      <c r="I403" s="3"/>
    </row>
    <row r="404" spans="2:9" x14ac:dyDescent="0.25">
      <c r="B404" s="595"/>
      <c r="C404" s="82" t="s">
        <v>428</v>
      </c>
      <c r="D404" s="298"/>
      <c r="E404" s="298"/>
      <c r="F404" s="299">
        <f t="shared" si="87"/>
        <v>0</v>
      </c>
      <c r="G404" s="80">
        <v>30</v>
      </c>
      <c r="H404" s="300">
        <f t="shared" si="88"/>
        <v>0</v>
      </c>
      <c r="I404" s="3"/>
    </row>
    <row r="405" spans="2:9" x14ac:dyDescent="0.25">
      <c r="B405" s="595"/>
      <c r="C405" s="82" t="s">
        <v>428</v>
      </c>
      <c r="D405" s="298"/>
      <c r="E405" s="298"/>
      <c r="F405" s="299">
        <f t="shared" si="87"/>
        <v>0</v>
      </c>
      <c r="G405" s="80">
        <v>30</v>
      </c>
      <c r="H405" s="300">
        <f t="shared" si="88"/>
        <v>0</v>
      </c>
      <c r="I405" s="3"/>
    </row>
    <row r="406" spans="2:9" x14ac:dyDescent="0.25">
      <c r="B406" s="595"/>
      <c r="C406" s="82" t="s">
        <v>428</v>
      </c>
      <c r="D406" s="298"/>
      <c r="E406" s="298"/>
      <c r="F406" s="299">
        <f t="shared" si="87"/>
        <v>0</v>
      </c>
      <c r="G406" s="80">
        <v>30</v>
      </c>
      <c r="H406" s="300">
        <f t="shared" si="88"/>
        <v>0</v>
      </c>
      <c r="I406" s="3"/>
    </row>
    <row r="407" spans="2:9" x14ac:dyDescent="0.25">
      <c r="B407" s="595"/>
      <c r="C407" s="83" t="s">
        <v>433</v>
      </c>
      <c r="D407" s="298"/>
      <c r="E407" s="298"/>
      <c r="F407" s="299">
        <f t="shared" si="87"/>
        <v>0</v>
      </c>
      <c r="G407" s="80">
        <v>30</v>
      </c>
      <c r="H407" s="300">
        <f t="shared" si="88"/>
        <v>0</v>
      </c>
      <c r="I407" s="3"/>
    </row>
    <row r="408" spans="2:9" x14ac:dyDescent="0.25">
      <c r="B408" s="595"/>
      <c r="C408" s="83" t="s">
        <v>433</v>
      </c>
      <c r="D408" s="298"/>
      <c r="E408" s="298"/>
      <c r="F408" s="299">
        <f t="shared" si="87"/>
        <v>0</v>
      </c>
      <c r="G408" s="80">
        <v>30</v>
      </c>
      <c r="H408" s="300">
        <f t="shared" si="88"/>
        <v>0</v>
      </c>
      <c r="I408" s="3"/>
    </row>
    <row r="409" spans="2:9" x14ac:dyDescent="0.25">
      <c r="B409" s="595"/>
      <c r="C409" s="83" t="s">
        <v>433</v>
      </c>
      <c r="D409" s="298"/>
      <c r="E409" s="298"/>
      <c r="F409" s="299">
        <f t="shared" si="87"/>
        <v>0</v>
      </c>
      <c r="G409" s="80">
        <v>30</v>
      </c>
      <c r="H409" s="300">
        <f t="shared" si="88"/>
        <v>0</v>
      </c>
      <c r="I409" s="3"/>
    </row>
    <row r="410" spans="2:9" x14ac:dyDescent="0.25">
      <c r="B410" s="595"/>
      <c r="C410" s="83" t="s">
        <v>433</v>
      </c>
      <c r="D410" s="298"/>
      <c r="E410" s="298"/>
      <c r="F410" s="299">
        <f t="shared" si="87"/>
        <v>0</v>
      </c>
      <c r="G410" s="80">
        <v>30</v>
      </c>
      <c r="H410" s="300">
        <f t="shared" si="88"/>
        <v>0</v>
      </c>
      <c r="I410" s="3"/>
    </row>
    <row r="411" spans="2:9" x14ac:dyDescent="0.25">
      <c r="B411" s="595"/>
      <c r="C411" s="82" t="s">
        <v>430</v>
      </c>
      <c r="D411" s="298"/>
      <c r="E411" s="298"/>
      <c r="F411" s="299">
        <f t="shared" si="87"/>
        <v>0</v>
      </c>
      <c r="G411" s="80">
        <v>30</v>
      </c>
      <c r="H411" s="300">
        <f t="shared" si="88"/>
        <v>0</v>
      </c>
      <c r="I411" s="3"/>
    </row>
    <row r="412" spans="2:9" x14ac:dyDescent="0.25">
      <c r="B412" s="595"/>
      <c r="C412" s="160" t="s">
        <v>265</v>
      </c>
      <c r="D412" s="161"/>
      <c r="E412" s="161"/>
      <c r="F412" s="161"/>
      <c r="G412" s="162"/>
      <c r="H412" s="160"/>
      <c r="I412" s="3"/>
    </row>
    <row r="413" spans="2:9" x14ac:dyDescent="0.25">
      <c r="B413" s="595"/>
      <c r="C413" s="83" t="s">
        <v>422</v>
      </c>
      <c r="D413" s="298"/>
      <c r="E413" s="298"/>
      <c r="F413" s="299">
        <f t="shared" ref="F413:F415" si="89">D413+E413</f>
        <v>0</v>
      </c>
      <c r="G413" s="80">
        <v>30</v>
      </c>
      <c r="H413" s="300">
        <f t="shared" ref="H413:H415" si="90">F413*G413</f>
        <v>0</v>
      </c>
      <c r="I413" s="3"/>
    </row>
    <row r="414" spans="2:9" x14ac:dyDescent="0.25">
      <c r="B414" s="595"/>
      <c r="C414" s="83" t="s">
        <v>292</v>
      </c>
      <c r="D414" s="298"/>
      <c r="E414" s="298"/>
      <c r="F414" s="299">
        <f t="shared" si="89"/>
        <v>0</v>
      </c>
      <c r="G414" s="80">
        <v>30</v>
      </c>
      <c r="H414" s="300">
        <f t="shared" si="90"/>
        <v>0</v>
      </c>
      <c r="I414" s="3"/>
    </row>
    <row r="415" spans="2:9" x14ac:dyDescent="0.25">
      <c r="B415" s="595"/>
      <c r="C415" s="83" t="s">
        <v>423</v>
      </c>
      <c r="D415" s="298"/>
      <c r="E415" s="298"/>
      <c r="F415" s="299">
        <f t="shared" si="89"/>
        <v>0</v>
      </c>
      <c r="G415" s="80">
        <v>30</v>
      </c>
      <c r="H415" s="300">
        <f t="shared" si="90"/>
        <v>0</v>
      </c>
      <c r="I415" s="3"/>
    </row>
    <row r="416" spans="2:9" x14ac:dyDescent="0.25">
      <c r="B416" s="595"/>
      <c r="C416" s="76" t="s">
        <v>434</v>
      </c>
      <c r="D416" s="81"/>
      <c r="E416" s="81"/>
      <c r="F416" s="77"/>
      <c r="G416" s="78"/>
      <c r="H416" s="158"/>
      <c r="I416" s="3"/>
    </row>
    <row r="417" spans="2:9" ht="30" x14ac:dyDescent="0.25">
      <c r="B417" s="595"/>
      <c r="C417" s="79" t="s">
        <v>425</v>
      </c>
      <c r="D417" s="298"/>
      <c r="E417" s="298"/>
      <c r="F417" s="299">
        <f t="shared" ref="F417:F430" si="91">D417+E417</f>
        <v>0</v>
      </c>
      <c r="G417" s="80">
        <v>30</v>
      </c>
      <c r="H417" s="300">
        <f t="shared" ref="H417:H430" si="92">F417*G417</f>
        <v>0</v>
      </c>
      <c r="I417" s="3"/>
    </row>
    <row r="418" spans="2:9" x14ac:dyDescent="0.25">
      <c r="B418" s="595"/>
      <c r="C418" s="82" t="s">
        <v>432</v>
      </c>
      <c r="D418" s="298"/>
      <c r="E418" s="298"/>
      <c r="F418" s="299">
        <f t="shared" si="91"/>
        <v>0</v>
      </c>
      <c r="G418" s="80">
        <v>30</v>
      </c>
      <c r="H418" s="300">
        <f t="shared" si="92"/>
        <v>0</v>
      </c>
      <c r="I418" s="3"/>
    </row>
    <row r="419" spans="2:9" x14ac:dyDescent="0.25">
      <c r="B419" s="595"/>
      <c r="C419" s="82" t="s">
        <v>427</v>
      </c>
      <c r="D419" s="298"/>
      <c r="E419" s="298"/>
      <c r="F419" s="299">
        <f t="shared" si="91"/>
        <v>0</v>
      </c>
      <c r="G419" s="80">
        <v>30</v>
      </c>
      <c r="H419" s="300">
        <f t="shared" si="92"/>
        <v>0</v>
      </c>
      <c r="I419" s="3"/>
    </row>
    <row r="420" spans="2:9" x14ac:dyDescent="0.25">
      <c r="B420" s="595"/>
      <c r="C420" s="82" t="s">
        <v>427</v>
      </c>
      <c r="D420" s="298"/>
      <c r="E420" s="298"/>
      <c r="F420" s="299">
        <f t="shared" si="91"/>
        <v>0</v>
      </c>
      <c r="G420" s="80">
        <v>30</v>
      </c>
      <c r="H420" s="300">
        <f t="shared" si="92"/>
        <v>0</v>
      </c>
      <c r="I420" s="3"/>
    </row>
    <row r="421" spans="2:9" x14ac:dyDescent="0.25">
      <c r="B421" s="595"/>
      <c r="C421" s="82" t="s">
        <v>427</v>
      </c>
      <c r="D421" s="298"/>
      <c r="E421" s="298"/>
      <c r="F421" s="299">
        <f t="shared" si="91"/>
        <v>0</v>
      </c>
      <c r="G421" s="80">
        <v>30</v>
      </c>
      <c r="H421" s="300">
        <f t="shared" si="92"/>
        <v>0</v>
      </c>
      <c r="I421" s="3"/>
    </row>
    <row r="422" spans="2:9" x14ac:dyDescent="0.25">
      <c r="B422" s="595"/>
      <c r="C422" s="82" t="s">
        <v>427</v>
      </c>
      <c r="D422" s="298"/>
      <c r="E422" s="298"/>
      <c r="F422" s="299">
        <f t="shared" si="91"/>
        <v>0</v>
      </c>
      <c r="G422" s="80">
        <v>30</v>
      </c>
      <c r="H422" s="300">
        <f t="shared" si="92"/>
        <v>0</v>
      </c>
      <c r="I422" s="3"/>
    </row>
    <row r="423" spans="2:9" x14ac:dyDescent="0.25">
      <c r="B423" s="595"/>
      <c r="C423" s="82" t="s">
        <v>428</v>
      </c>
      <c r="D423" s="298"/>
      <c r="E423" s="298"/>
      <c r="F423" s="299">
        <f t="shared" si="91"/>
        <v>0</v>
      </c>
      <c r="G423" s="80">
        <v>30</v>
      </c>
      <c r="H423" s="300">
        <f t="shared" si="92"/>
        <v>0</v>
      </c>
      <c r="I423" s="3"/>
    </row>
    <row r="424" spans="2:9" x14ac:dyDescent="0.25">
      <c r="B424" s="595"/>
      <c r="C424" s="82" t="s">
        <v>428</v>
      </c>
      <c r="D424" s="298"/>
      <c r="E424" s="298"/>
      <c r="F424" s="299">
        <f t="shared" si="91"/>
        <v>0</v>
      </c>
      <c r="G424" s="80">
        <v>30</v>
      </c>
      <c r="H424" s="300">
        <f t="shared" si="92"/>
        <v>0</v>
      </c>
      <c r="I424" s="3"/>
    </row>
    <row r="425" spans="2:9" x14ac:dyDescent="0.25">
      <c r="B425" s="595"/>
      <c r="C425" s="82" t="s">
        <v>428</v>
      </c>
      <c r="D425" s="298"/>
      <c r="E425" s="298"/>
      <c r="F425" s="299">
        <f t="shared" si="91"/>
        <v>0</v>
      </c>
      <c r="G425" s="80">
        <v>30</v>
      </c>
      <c r="H425" s="300">
        <f t="shared" si="92"/>
        <v>0</v>
      </c>
      <c r="I425" s="3"/>
    </row>
    <row r="426" spans="2:9" x14ac:dyDescent="0.25">
      <c r="B426" s="595"/>
      <c r="C426" s="82" t="s">
        <v>428</v>
      </c>
      <c r="D426" s="298"/>
      <c r="E426" s="298"/>
      <c r="F426" s="299">
        <f t="shared" si="91"/>
        <v>0</v>
      </c>
      <c r="G426" s="80">
        <v>30</v>
      </c>
      <c r="H426" s="300">
        <f t="shared" si="92"/>
        <v>0</v>
      </c>
      <c r="I426" s="3"/>
    </row>
    <row r="427" spans="2:9" x14ac:dyDescent="0.25">
      <c r="B427" s="595"/>
      <c r="C427" s="82" t="s">
        <v>433</v>
      </c>
      <c r="D427" s="298"/>
      <c r="E427" s="298"/>
      <c r="F427" s="299">
        <f t="shared" si="91"/>
        <v>0</v>
      </c>
      <c r="G427" s="80">
        <v>30</v>
      </c>
      <c r="H427" s="300">
        <f t="shared" si="92"/>
        <v>0</v>
      </c>
      <c r="I427" s="3"/>
    </row>
    <row r="428" spans="2:9" x14ac:dyDescent="0.25">
      <c r="B428" s="595"/>
      <c r="C428" s="82" t="s">
        <v>433</v>
      </c>
      <c r="D428" s="298"/>
      <c r="E428" s="298"/>
      <c r="F428" s="299">
        <f t="shared" si="91"/>
        <v>0</v>
      </c>
      <c r="G428" s="80">
        <v>30</v>
      </c>
      <c r="H428" s="300">
        <f t="shared" si="92"/>
        <v>0</v>
      </c>
      <c r="I428" s="3"/>
    </row>
    <row r="429" spans="2:9" x14ac:dyDescent="0.25">
      <c r="B429" s="595"/>
      <c r="C429" s="82" t="s">
        <v>433</v>
      </c>
      <c r="D429" s="298"/>
      <c r="E429" s="298"/>
      <c r="F429" s="299">
        <f t="shared" si="91"/>
        <v>0</v>
      </c>
      <c r="G429" s="80">
        <v>30</v>
      </c>
      <c r="H429" s="300">
        <f t="shared" si="92"/>
        <v>0</v>
      </c>
      <c r="I429" s="3"/>
    </row>
    <row r="430" spans="2:9" x14ac:dyDescent="0.25">
      <c r="B430" s="595"/>
      <c r="C430" s="82" t="s">
        <v>430</v>
      </c>
      <c r="D430" s="298"/>
      <c r="E430" s="298"/>
      <c r="F430" s="299">
        <f t="shared" si="91"/>
        <v>0</v>
      </c>
      <c r="G430" s="80">
        <v>30</v>
      </c>
      <c r="H430" s="300">
        <f t="shared" si="92"/>
        <v>0</v>
      </c>
      <c r="I430" s="3"/>
    </row>
    <row r="431" spans="2:9" x14ac:dyDescent="0.25">
      <c r="B431" s="595"/>
      <c r="C431" s="160" t="s">
        <v>265</v>
      </c>
      <c r="D431" s="161"/>
      <c r="E431" s="161"/>
      <c r="F431" s="161"/>
      <c r="G431" s="162"/>
      <c r="H431" s="160"/>
      <c r="I431" s="3"/>
    </row>
    <row r="432" spans="2:9" x14ac:dyDescent="0.25">
      <c r="B432" s="595"/>
      <c r="C432" s="83" t="s">
        <v>422</v>
      </c>
      <c r="D432" s="298"/>
      <c r="E432" s="298"/>
      <c r="F432" s="299">
        <f t="shared" ref="F432:F434" si="93">D432+E432</f>
        <v>0</v>
      </c>
      <c r="G432" s="80">
        <v>30</v>
      </c>
      <c r="H432" s="300">
        <f t="shared" ref="H432:H434" si="94">F432*G432</f>
        <v>0</v>
      </c>
      <c r="I432" s="3"/>
    </row>
    <row r="433" spans="2:9" x14ac:dyDescent="0.25">
      <c r="B433" s="595"/>
      <c r="C433" s="83" t="s">
        <v>292</v>
      </c>
      <c r="D433" s="298"/>
      <c r="E433" s="298"/>
      <c r="F433" s="299">
        <f t="shared" si="93"/>
        <v>0</v>
      </c>
      <c r="G433" s="80">
        <v>30</v>
      </c>
      <c r="H433" s="300">
        <f t="shared" si="94"/>
        <v>0</v>
      </c>
      <c r="I433" s="3"/>
    </row>
    <row r="434" spans="2:9" x14ac:dyDescent="0.25">
      <c r="B434" s="595"/>
      <c r="C434" s="83" t="s">
        <v>423</v>
      </c>
      <c r="D434" s="298"/>
      <c r="E434" s="298"/>
      <c r="F434" s="299">
        <f t="shared" si="93"/>
        <v>0</v>
      </c>
      <c r="G434" s="80">
        <v>30</v>
      </c>
      <c r="H434" s="300">
        <f t="shared" si="94"/>
        <v>0</v>
      </c>
      <c r="I434" s="3"/>
    </row>
    <row r="435" spans="2:9" x14ac:dyDescent="0.25">
      <c r="B435" s="595"/>
      <c r="C435" s="76" t="s">
        <v>435</v>
      </c>
      <c r="D435" s="81"/>
      <c r="E435" s="81"/>
      <c r="F435" s="77"/>
      <c r="G435" s="78"/>
      <c r="H435" s="158"/>
      <c r="I435" s="3"/>
    </row>
    <row r="436" spans="2:9" ht="30" x14ac:dyDescent="0.25">
      <c r="B436" s="595"/>
      <c r="C436" s="79" t="s">
        <v>425</v>
      </c>
      <c r="D436" s="298"/>
      <c r="E436" s="298"/>
      <c r="F436" s="299">
        <f t="shared" ref="F436:F449" si="95">D436+E436</f>
        <v>0</v>
      </c>
      <c r="G436" s="80">
        <v>30</v>
      </c>
      <c r="H436" s="300">
        <f t="shared" ref="H436:H449" si="96">F436*G436</f>
        <v>0</v>
      </c>
      <c r="I436" s="3"/>
    </row>
    <row r="437" spans="2:9" x14ac:dyDescent="0.25">
      <c r="B437" s="595"/>
      <c r="C437" s="82" t="s">
        <v>426</v>
      </c>
      <c r="D437" s="298"/>
      <c r="E437" s="298"/>
      <c r="F437" s="299">
        <f t="shared" si="95"/>
        <v>0</v>
      </c>
      <c r="G437" s="80">
        <v>30</v>
      </c>
      <c r="H437" s="300">
        <f t="shared" si="96"/>
        <v>0</v>
      </c>
      <c r="I437" s="3"/>
    </row>
    <row r="438" spans="2:9" x14ac:dyDescent="0.25">
      <c r="B438" s="595"/>
      <c r="C438" s="82" t="s">
        <v>426</v>
      </c>
      <c r="D438" s="298"/>
      <c r="E438" s="298"/>
      <c r="F438" s="299">
        <f t="shared" si="95"/>
        <v>0</v>
      </c>
      <c r="G438" s="80">
        <v>30</v>
      </c>
      <c r="H438" s="300">
        <f t="shared" si="96"/>
        <v>0</v>
      </c>
      <c r="I438" s="3"/>
    </row>
    <row r="439" spans="2:9" x14ac:dyDescent="0.25">
      <c r="B439" s="595"/>
      <c r="C439" s="82" t="s">
        <v>427</v>
      </c>
      <c r="D439" s="298"/>
      <c r="E439" s="298"/>
      <c r="F439" s="299">
        <f t="shared" si="95"/>
        <v>0</v>
      </c>
      <c r="G439" s="80">
        <v>30</v>
      </c>
      <c r="H439" s="300">
        <f t="shared" si="96"/>
        <v>0</v>
      </c>
      <c r="I439" s="3"/>
    </row>
    <row r="440" spans="2:9" x14ac:dyDescent="0.25">
      <c r="B440" s="595"/>
      <c r="C440" s="82" t="s">
        <v>427</v>
      </c>
      <c r="D440" s="298"/>
      <c r="E440" s="298"/>
      <c r="F440" s="299">
        <f t="shared" si="95"/>
        <v>0</v>
      </c>
      <c r="G440" s="80">
        <v>30</v>
      </c>
      <c r="H440" s="300">
        <f t="shared" si="96"/>
        <v>0</v>
      </c>
      <c r="I440" s="3"/>
    </row>
    <row r="441" spans="2:9" x14ac:dyDescent="0.25">
      <c r="B441" s="595"/>
      <c r="C441" s="82" t="s">
        <v>427</v>
      </c>
      <c r="D441" s="298"/>
      <c r="E441" s="298"/>
      <c r="F441" s="299">
        <f t="shared" si="95"/>
        <v>0</v>
      </c>
      <c r="G441" s="80">
        <v>30</v>
      </c>
      <c r="H441" s="300">
        <f t="shared" si="96"/>
        <v>0</v>
      </c>
      <c r="I441" s="3"/>
    </row>
    <row r="442" spans="2:9" x14ac:dyDescent="0.25">
      <c r="B442" s="595"/>
      <c r="C442" s="82" t="s">
        <v>427</v>
      </c>
      <c r="D442" s="298"/>
      <c r="E442" s="298"/>
      <c r="F442" s="299">
        <f t="shared" si="95"/>
        <v>0</v>
      </c>
      <c r="G442" s="80">
        <v>30</v>
      </c>
      <c r="H442" s="300">
        <f t="shared" si="96"/>
        <v>0</v>
      </c>
      <c r="I442" s="3"/>
    </row>
    <row r="443" spans="2:9" x14ac:dyDescent="0.25">
      <c r="B443" s="595"/>
      <c r="C443" s="82" t="s">
        <v>427</v>
      </c>
      <c r="D443" s="298"/>
      <c r="E443" s="298"/>
      <c r="F443" s="299">
        <f t="shared" si="95"/>
        <v>0</v>
      </c>
      <c r="G443" s="80">
        <v>30</v>
      </c>
      <c r="H443" s="300">
        <f t="shared" si="96"/>
        <v>0</v>
      </c>
      <c r="I443" s="3"/>
    </row>
    <row r="444" spans="2:9" x14ac:dyDescent="0.25">
      <c r="B444" s="595"/>
      <c r="C444" s="82" t="s">
        <v>428</v>
      </c>
      <c r="D444" s="298"/>
      <c r="E444" s="298"/>
      <c r="F444" s="299">
        <f t="shared" si="95"/>
        <v>0</v>
      </c>
      <c r="G444" s="80">
        <v>30</v>
      </c>
      <c r="H444" s="300">
        <f t="shared" si="96"/>
        <v>0</v>
      </c>
      <c r="I444" s="3"/>
    </row>
    <row r="445" spans="2:9" x14ac:dyDescent="0.25">
      <c r="B445" s="595"/>
      <c r="C445" s="82" t="s">
        <v>428</v>
      </c>
      <c r="D445" s="298"/>
      <c r="E445" s="298"/>
      <c r="F445" s="299">
        <f t="shared" si="95"/>
        <v>0</v>
      </c>
      <c r="G445" s="80">
        <v>30</v>
      </c>
      <c r="H445" s="300">
        <f t="shared" si="96"/>
        <v>0</v>
      </c>
      <c r="I445" s="3"/>
    </row>
    <row r="446" spans="2:9" x14ac:dyDescent="0.25">
      <c r="B446" s="595"/>
      <c r="C446" s="82" t="s">
        <v>428</v>
      </c>
      <c r="D446" s="298"/>
      <c r="E446" s="298"/>
      <c r="F446" s="299">
        <f t="shared" si="95"/>
        <v>0</v>
      </c>
      <c r="G446" s="80">
        <v>30</v>
      </c>
      <c r="H446" s="300">
        <f t="shared" si="96"/>
        <v>0</v>
      </c>
      <c r="I446" s="3"/>
    </row>
    <row r="447" spans="2:9" x14ac:dyDescent="0.25">
      <c r="B447" s="595"/>
      <c r="C447" s="82" t="s">
        <v>428</v>
      </c>
      <c r="D447" s="298"/>
      <c r="E447" s="298"/>
      <c r="F447" s="299">
        <f t="shared" si="95"/>
        <v>0</v>
      </c>
      <c r="G447" s="80">
        <v>30</v>
      </c>
      <c r="H447" s="300">
        <f t="shared" si="96"/>
        <v>0</v>
      </c>
      <c r="I447" s="3"/>
    </row>
    <row r="448" spans="2:9" x14ac:dyDescent="0.25">
      <c r="B448" s="595"/>
      <c r="C448" s="82" t="s">
        <v>428</v>
      </c>
      <c r="D448" s="298"/>
      <c r="E448" s="298"/>
      <c r="F448" s="299">
        <f t="shared" si="95"/>
        <v>0</v>
      </c>
      <c r="G448" s="80">
        <v>30</v>
      </c>
      <c r="H448" s="300">
        <f t="shared" si="96"/>
        <v>0</v>
      </c>
      <c r="I448" s="3"/>
    </row>
    <row r="449" spans="2:9" x14ac:dyDescent="0.25">
      <c r="B449" s="595"/>
      <c r="C449" s="83" t="s">
        <v>430</v>
      </c>
      <c r="D449" s="298"/>
      <c r="E449" s="298"/>
      <c r="F449" s="299">
        <f t="shared" si="95"/>
        <v>0</v>
      </c>
      <c r="G449" s="80">
        <v>30</v>
      </c>
      <c r="H449" s="300">
        <f t="shared" si="96"/>
        <v>0</v>
      </c>
      <c r="I449" s="3"/>
    </row>
    <row r="450" spans="2:9" x14ac:dyDescent="0.25">
      <c r="B450" s="595"/>
      <c r="C450" s="160" t="s">
        <v>265</v>
      </c>
      <c r="D450" s="161"/>
      <c r="E450" s="161"/>
      <c r="F450" s="161"/>
      <c r="G450" s="162"/>
      <c r="H450" s="160"/>
      <c r="I450" s="3"/>
    </row>
    <row r="451" spans="2:9" x14ac:dyDescent="0.25">
      <c r="B451" s="595"/>
      <c r="C451" s="83" t="s">
        <v>422</v>
      </c>
      <c r="D451" s="298"/>
      <c r="E451" s="298"/>
      <c r="F451" s="299">
        <f t="shared" ref="F451:F453" si="97">D451+E451</f>
        <v>0</v>
      </c>
      <c r="G451" s="80">
        <v>30</v>
      </c>
      <c r="H451" s="300">
        <f t="shared" ref="H451:H453" si="98">F451*G451</f>
        <v>0</v>
      </c>
      <c r="I451" s="3"/>
    </row>
    <row r="452" spans="2:9" x14ac:dyDescent="0.25">
      <c r="B452" s="595"/>
      <c r="C452" s="83" t="s">
        <v>292</v>
      </c>
      <c r="D452" s="298"/>
      <c r="E452" s="298"/>
      <c r="F452" s="299">
        <f t="shared" si="97"/>
        <v>0</v>
      </c>
      <c r="G452" s="80">
        <v>30</v>
      </c>
      <c r="H452" s="300">
        <f t="shared" si="98"/>
        <v>0</v>
      </c>
      <c r="I452" s="3"/>
    </row>
    <row r="453" spans="2:9" x14ac:dyDescent="0.25">
      <c r="B453" s="595"/>
      <c r="C453" s="83" t="s">
        <v>436</v>
      </c>
      <c r="D453" s="298"/>
      <c r="E453" s="298"/>
      <c r="F453" s="299">
        <f t="shared" si="97"/>
        <v>0</v>
      </c>
      <c r="G453" s="80">
        <v>30</v>
      </c>
      <c r="H453" s="300">
        <f t="shared" si="98"/>
        <v>0</v>
      </c>
      <c r="I453" s="3"/>
    </row>
    <row r="454" spans="2:9" x14ac:dyDescent="0.25">
      <c r="B454" s="595"/>
      <c r="C454" s="76" t="s">
        <v>437</v>
      </c>
      <c r="D454" s="81"/>
      <c r="E454" s="81"/>
      <c r="F454" s="77"/>
      <c r="G454" s="78"/>
      <c r="H454" s="158"/>
      <c r="I454" s="3"/>
    </row>
    <row r="455" spans="2:9" ht="30" x14ac:dyDescent="0.25">
      <c r="B455" s="595"/>
      <c r="C455" s="79" t="s">
        <v>425</v>
      </c>
      <c r="D455" s="298"/>
      <c r="E455" s="298"/>
      <c r="F455" s="299">
        <f t="shared" ref="F455:F470" si="99">D455+E455</f>
        <v>0</v>
      </c>
      <c r="G455" s="80">
        <v>30</v>
      </c>
      <c r="H455" s="300">
        <f t="shared" ref="H455:H470" si="100">F455*G455</f>
        <v>0</v>
      </c>
      <c r="I455" s="3"/>
    </row>
    <row r="456" spans="2:9" x14ac:dyDescent="0.25">
      <c r="B456" s="595"/>
      <c r="C456" s="82" t="s">
        <v>417</v>
      </c>
      <c r="D456" s="298"/>
      <c r="E456" s="298"/>
      <c r="F456" s="299">
        <f t="shared" si="99"/>
        <v>0</v>
      </c>
      <c r="G456" s="80">
        <v>30</v>
      </c>
      <c r="H456" s="300">
        <f t="shared" si="100"/>
        <v>0</v>
      </c>
      <c r="I456" s="3"/>
    </row>
    <row r="457" spans="2:9" x14ac:dyDescent="0.25">
      <c r="B457" s="595"/>
      <c r="C457" s="82" t="s">
        <v>417</v>
      </c>
      <c r="D457" s="298"/>
      <c r="E457" s="298"/>
      <c r="F457" s="299">
        <f t="shared" si="99"/>
        <v>0</v>
      </c>
      <c r="G457" s="80">
        <v>30</v>
      </c>
      <c r="H457" s="300">
        <f t="shared" si="100"/>
        <v>0</v>
      </c>
      <c r="I457" s="3"/>
    </row>
    <row r="458" spans="2:9" x14ac:dyDescent="0.25">
      <c r="B458" s="595"/>
      <c r="C458" s="82" t="s">
        <v>417</v>
      </c>
      <c r="D458" s="298"/>
      <c r="E458" s="298"/>
      <c r="F458" s="299">
        <f t="shared" si="99"/>
        <v>0</v>
      </c>
      <c r="G458" s="80">
        <v>30</v>
      </c>
      <c r="H458" s="300">
        <f t="shared" si="100"/>
        <v>0</v>
      </c>
      <c r="I458" s="3"/>
    </row>
    <row r="459" spans="2:9" x14ac:dyDescent="0.25">
      <c r="B459" s="595"/>
      <c r="C459" s="82" t="s">
        <v>432</v>
      </c>
      <c r="D459" s="298"/>
      <c r="E459" s="298"/>
      <c r="F459" s="299">
        <f t="shared" si="99"/>
        <v>0</v>
      </c>
      <c r="G459" s="80">
        <v>30</v>
      </c>
      <c r="H459" s="300">
        <f t="shared" si="100"/>
        <v>0</v>
      </c>
      <c r="I459" s="3"/>
    </row>
    <row r="460" spans="2:9" x14ac:dyDescent="0.25">
      <c r="B460" s="595"/>
      <c r="C460" s="82" t="s">
        <v>427</v>
      </c>
      <c r="D460" s="298"/>
      <c r="E460" s="298"/>
      <c r="F460" s="299">
        <f t="shared" si="99"/>
        <v>0</v>
      </c>
      <c r="G460" s="80">
        <v>30</v>
      </c>
      <c r="H460" s="300">
        <f t="shared" si="100"/>
        <v>0</v>
      </c>
      <c r="I460" s="3"/>
    </row>
    <row r="461" spans="2:9" x14ac:dyDescent="0.25">
      <c r="B461" s="595"/>
      <c r="C461" s="82" t="s">
        <v>427</v>
      </c>
      <c r="D461" s="298"/>
      <c r="E461" s="298"/>
      <c r="F461" s="299">
        <f t="shared" si="99"/>
        <v>0</v>
      </c>
      <c r="G461" s="80">
        <v>30</v>
      </c>
      <c r="H461" s="300">
        <f t="shared" si="100"/>
        <v>0</v>
      </c>
      <c r="I461" s="3"/>
    </row>
    <row r="462" spans="2:9" x14ac:dyDescent="0.25">
      <c r="B462" s="595"/>
      <c r="C462" s="82" t="s">
        <v>427</v>
      </c>
      <c r="D462" s="298"/>
      <c r="E462" s="298"/>
      <c r="F462" s="299">
        <f t="shared" si="99"/>
        <v>0</v>
      </c>
      <c r="G462" s="80">
        <v>30</v>
      </c>
      <c r="H462" s="300">
        <f t="shared" si="100"/>
        <v>0</v>
      </c>
      <c r="I462" s="3"/>
    </row>
    <row r="463" spans="2:9" x14ac:dyDescent="0.25">
      <c r="B463" s="595"/>
      <c r="C463" s="82" t="s">
        <v>427</v>
      </c>
      <c r="D463" s="298"/>
      <c r="E463" s="298"/>
      <c r="F463" s="299">
        <f t="shared" si="99"/>
        <v>0</v>
      </c>
      <c r="G463" s="80">
        <v>30</v>
      </c>
      <c r="H463" s="300">
        <f t="shared" si="100"/>
        <v>0</v>
      </c>
      <c r="I463" s="3"/>
    </row>
    <row r="464" spans="2:9" x14ac:dyDescent="0.25">
      <c r="B464" s="595"/>
      <c r="C464" s="82" t="s">
        <v>428</v>
      </c>
      <c r="D464" s="298"/>
      <c r="E464" s="298"/>
      <c r="F464" s="299">
        <f t="shared" si="99"/>
        <v>0</v>
      </c>
      <c r="G464" s="80">
        <v>30</v>
      </c>
      <c r="H464" s="300">
        <f t="shared" si="100"/>
        <v>0</v>
      </c>
      <c r="I464" s="3"/>
    </row>
    <row r="465" spans="2:9" x14ac:dyDescent="0.25">
      <c r="B465" s="595"/>
      <c r="C465" s="82" t="s">
        <v>428</v>
      </c>
      <c r="D465" s="298"/>
      <c r="E465" s="298"/>
      <c r="F465" s="299">
        <f t="shared" si="99"/>
        <v>0</v>
      </c>
      <c r="G465" s="80">
        <v>30</v>
      </c>
      <c r="H465" s="300">
        <f t="shared" si="100"/>
        <v>0</v>
      </c>
      <c r="I465" s="3"/>
    </row>
    <row r="466" spans="2:9" x14ac:dyDescent="0.25">
      <c r="B466" s="595"/>
      <c r="C466" s="82" t="s">
        <v>428</v>
      </c>
      <c r="D466" s="298"/>
      <c r="E466" s="298"/>
      <c r="F466" s="299">
        <f t="shared" si="99"/>
        <v>0</v>
      </c>
      <c r="G466" s="80">
        <v>30</v>
      </c>
      <c r="H466" s="300">
        <f t="shared" si="100"/>
        <v>0</v>
      </c>
      <c r="I466" s="3"/>
    </row>
    <row r="467" spans="2:9" x14ac:dyDescent="0.25">
      <c r="B467" s="595"/>
      <c r="C467" s="82" t="s">
        <v>428</v>
      </c>
      <c r="D467" s="298"/>
      <c r="E467" s="298"/>
      <c r="F467" s="299">
        <f t="shared" si="99"/>
        <v>0</v>
      </c>
      <c r="G467" s="80">
        <v>30</v>
      </c>
      <c r="H467" s="300">
        <f t="shared" si="100"/>
        <v>0</v>
      </c>
      <c r="I467" s="3"/>
    </row>
    <row r="468" spans="2:9" x14ac:dyDescent="0.25">
      <c r="B468" s="595"/>
      <c r="C468" s="82" t="s">
        <v>433</v>
      </c>
      <c r="D468" s="298"/>
      <c r="E468" s="298"/>
      <c r="F468" s="299">
        <f t="shared" si="99"/>
        <v>0</v>
      </c>
      <c r="G468" s="80">
        <v>30</v>
      </c>
      <c r="H468" s="300">
        <f t="shared" si="100"/>
        <v>0</v>
      </c>
      <c r="I468" s="3"/>
    </row>
    <row r="469" spans="2:9" x14ac:dyDescent="0.25">
      <c r="B469" s="595"/>
      <c r="C469" s="82" t="s">
        <v>433</v>
      </c>
      <c r="D469" s="298"/>
      <c r="E469" s="298"/>
      <c r="F469" s="299">
        <f t="shared" si="99"/>
        <v>0</v>
      </c>
      <c r="G469" s="80">
        <v>30</v>
      </c>
      <c r="H469" s="300">
        <f t="shared" si="100"/>
        <v>0</v>
      </c>
      <c r="I469" s="3"/>
    </row>
    <row r="470" spans="2:9" x14ac:dyDescent="0.25">
      <c r="B470" s="595"/>
      <c r="C470" s="82" t="s">
        <v>438</v>
      </c>
      <c r="D470" s="298"/>
      <c r="E470" s="298"/>
      <c r="F470" s="299">
        <f t="shared" si="99"/>
        <v>0</v>
      </c>
      <c r="G470" s="80">
        <v>30</v>
      </c>
      <c r="H470" s="300">
        <f t="shared" si="100"/>
        <v>0</v>
      </c>
      <c r="I470" s="3"/>
    </row>
    <row r="471" spans="2:9" x14ac:dyDescent="0.25">
      <c r="B471" s="595"/>
      <c r="C471" s="160" t="s">
        <v>265</v>
      </c>
      <c r="D471" s="161"/>
      <c r="E471" s="161"/>
      <c r="F471" s="161"/>
      <c r="G471" s="162"/>
      <c r="H471" s="160"/>
      <c r="I471" s="3"/>
    </row>
    <row r="472" spans="2:9" x14ac:dyDescent="0.25">
      <c r="B472" s="595"/>
      <c r="C472" s="83" t="s">
        <v>422</v>
      </c>
      <c r="D472" s="298"/>
      <c r="E472" s="298"/>
      <c r="F472" s="299">
        <f t="shared" ref="F472:F474" si="101">D472+E472</f>
        <v>0</v>
      </c>
      <c r="G472" s="80">
        <v>30</v>
      </c>
      <c r="H472" s="300">
        <f t="shared" ref="H472:H474" si="102">F472*G472</f>
        <v>0</v>
      </c>
      <c r="I472" s="3"/>
    </row>
    <row r="473" spans="2:9" x14ac:dyDescent="0.25">
      <c r="B473" s="595"/>
      <c r="C473" s="83" t="s">
        <v>292</v>
      </c>
      <c r="D473" s="298"/>
      <c r="E473" s="298"/>
      <c r="F473" s="299">
        <f t="shared" si="101"/>
        <v>0</v>
      </c>
      <c r="G473" s="80">
        <v>30</v>
      </c>
      <c r="H473" s="300">
        <f t="shared" si="102"/>
        <v>0</v>
      </c>
      <c r="I473" s="3"/>
    </row>
    <row r="474" spans="2:9" x14ac:dyDescent="0.25">
      <c r="B474" s="595"/>
      <c r="C474" s="83" t="s">
        <v>423</v>
      </c>
      <c r="D474" s="298"/>
      <c r="E474" s="298"/>
      <c r="F474" s="299">
        <f t="shared" si="101"/>
        <v>0</v>
      </c>
      <c r="G474" s="80">
        <v>30</v>
      </c>
      <c r="H474" s="300">
        <f t="shared" si="102"/>
        <v>0</v>
      </c>
      <c r="I474" s="3"/>
    </row>
    <row r="475" spans="2:9" x14ac:dyDescent="0.25">
      <c r="B475" s="595"/>
      <c r="C475" s="76" t="s">
        <v>439</v>
      </c>
      <c r="D475" s="81"/>
      <c r="E475" s="81"/>
      <c r="F475" s="77"/>
      <c r="G475" s="78"/>
      <c r="H475" s="158"/>
      <c r="I475" s="3"/>
    </row>
    <row r="476" spans="2:9" ht="30" x14ac:dyDescent="0.25">
      <c r="B476" s="595"/>
      <c r="C476" s="79" t="s">
        <v>425</v>
      </c>
      <c r="D476" s="298"/>
      <c r="E476" s="298"/>
      <c r="F476" s="299">
        <f t="shared" ref="F476:F488" si="103">D476+E476</f>
        <v>0</v>
      </c>
      <c r="G476" s="80">
        <v>30</v>
      </c>
      <c r="H476" s="300">
        <f t="shared" ref="H476:H488" si="104">F476*G476</f>
        <v>0</v>
      </c>
      <c r="I476" s="3"/>
    </row>
    <row r="477" spans="2:9" x14ac:dyDescent="0.25">
      <c r="B477" s="595"/>
      <c r="C477" s="82" t="s">
        <v>432</v>
      </c>
      <c r="D477" s="298"/>
      <c r="E477" s="298"/>
      <c r="F477" s="299">
        <f t="shared" si="103"/>
        <v>0</v>
      </c>
      <c r="G477" s="80">
        <v>30</v>
      </c>
      <c r="H477" s="300">
        <f t="shared" si="104"/>
        <v>0</v>
      </c>
      <c r="I477" s="3"/>
    </row>
    <row r="478" spans="2:9" x14ac:dyDescent="0.25">
      <c r="B478" s="595"/>
      <c r="C478" s="82" t="s">
        <v>427</v>
      </c>
      <c r="D478" s="298"/>
      <c r="E478" s="298"/>
      <c r="F478" s="299">
        <f t="shared" si="103"/>
        <v>0</v>
      </c>
      <c r="G478" s="80">
        <v>30</v>
      </c>
      <c r="H478" s="300">
        <f t="shared" si="104"/>
        <v>0</v>
      </c>
      <c r="I478" s="3"/>
    </row>
    <row r="479" spans="2:9" x14ac:dyDescent="0.25">
      <c r="B479" s="595"/>
      <c r="C479" s="82" t="s">
        <v>427</v>
      </c>
      <c r="D479" s="298"/>
      <c r="E479" s="298"/>
      <c r="F479" s="299">
        <f t="shared" si="103"/>
        <v>0</v>
      </c>
      <c r="G479" s="80">
        <v>30</v>
      </c>
      <c r="H479" s="300">
        <f t="shared" si="104"/>
        <v>0</v>
      </c>
      <c r="I479" s="3"/>
    </row>
    <row r="480" spans="2:9" x14ac:dyDescent="0.25">
      <c r="B480" s="595"/>
      <c r="C480" s="82" t="s">
        <v>427</v>
      </c>
      <c r="D480" s="298"/>
      <c r="E480" s="298"/>
      <c r="F480" s="299">
        <f t="shared" si="103"/>
        <v>0</v>
      </c>
      <c r="G480" s="80">
        <v>30</v>
      </c>
      <c r="H480" s="300">
        <f t="shared" si="104"/>
        <v>0</v>
      </c>
      <c r="I480" s="3"/>
    </row>
    <row r="481" spans="2:9" x14ac:dyDescent="0.25">
      <c r="B481" s="595"/>
      <c r="C481" s="82" t="s">
        <v>427</v>
      </c>
      <c r="D481" s="298"/>
      <c r="E481" s="298"/>
      <c r="F481" s="299">
        <f t="shared" si="103"/>
        <v>0</v>
      </c>
      <c r="G481" s="80">
        <v>30</v>
      </c>
      <c r="H481" s="300">
        <f t="shared" si="104"/>
        <v>0</v>
      </c>
      <c r="I481" s="3"/>
    </row>
    <row r="482" spans="2:9" x14ac:dyDescent="0.25">
      <c r="B482" s="595"/>
      <c r="C482" s="82" t="s">
        <v>427</v>
      </c>
      <c r="D482" s="298"/>
      <c r="E482" s="298"/>
      <c r="F482" s="299">
        <f t="shared" si="103"/>
        <v>0</v>
      </c>
      <c r="G482" s="80">
        <v>30</v>
      </c>
      <c r="H482" s="300">
        <f t="shared" si="104"/>
        <v>0</v>
      </c>
      <c r="I482" s="3"/>
    </row>
    <row r="483" spans="2:9" x14ac:dyDescent="0.25">
      <c r="B483" s="595"/>
      <c r="C483" s="82" t="s">
        <v>428</v>
      </c>
      <c r="D483" s="298"/>
      <c r="E483" s="298"/>
      <c r="F483" s="299">
        <f t="shared" si="103"/>
        <v>0</v>
      </c>
      <c r="G483" s="80">
        <v>30</v>
      </c>
      <c r="H483" s="300">
        <f t="shared" si="104"/>
        <v>0</v>
      </c>
      <c r="I483" s="3"/>
    </row>
    <row r="484" spans="2:9" x14ac:dyDescent="0.25">
      <c r="B484" s="595"/>
      <c r="C484" s="82" t="s">
        <v>428</v>
      </c>
      <c r="D484" s="298"/>
      <c r="E484" s="298"/>
      <c r="F484" s="299">
        <f t="shared" si="103"/>
        <v>0</v>
      </c>
      <c r="G484" s="80">
        <v>30</v>
      </c>
      <c r="H484" s="300">
        <f t="shared" si="104"/>
        <v>0</v>
      </c>
      <c r="I484" s="3"/>
    </row>
    <row r="485" spans="2:9" x14ac:dyDescent="0.25">
      <c r="B485" s="595"/>
      <c r="C485" s="82" t="s">
        <v>428</v>
      </c>
      <c r="D485" s="298"/>
      <c r="E485" s="298"/>
      <c r="F485" s="299">
        <f t="shared" si="103"/>
        <v>0</v>
      </c>
      <c r="G485" s="80">
        <v>30</v>
      </c>
      <c r="H485" s="300">
        <f t="shared" si="104"/>
        <v>0</v>
      </c>
      <c r="I485" s="3"/>
    </row>
    <row r="486" spans="2:9" x14ac:dyDescent="0.25">
      <c r="B486" s="595"/>
      <c r="C486" s="82" t="s">
        <v>428</v>
      </c>
      <c r="D486" s="298"/>
      <c r="E486" s="298"/>
      <c r="F486" s="299">
        <f t="shared" si="103"/>
        <v>0</v>
      </c>
      <c r="G486" s="80">
        <v>30</v>
      </c>
      <c r="H486" s="300">
        <f t="shared" si="104"/>
        <v>0</v>
      </c>
      <c r="I486" s="3"/>
    </row>
    <row r="487" spans="2:9" x14ac:dyDescent="0.25">
      <c r="B487" s="595"/>
      <c r="C487" s="82" t="s">
        <v>429</v>
      </c>
      <c r="D487" s="298"/>
      <c r="E487" s="298"/>
      <c r="F487" s="299">
        <f t="shared" si="103"/>
        <v>0</v>
      </c>
      <c r="G487" s="80">
        <v>30</v>
      </c>
      <c r="H487" s="300">
        <f t="shared" si="104"/>
        <v>0</v>
      </c>
      <c r="I487" s="3"/>
    </row>
    <row r="488" spans="2:9" x14ac:dyDescent="0.25">
      <c r="B488" s="595"/>
      <c r="C488" s="82" t="s">
        <v>430</v>
      </c>
      <c r="D488" s="298"/>
      <c r="E488" s="298"/>
      <c r="F488" s="299">
        <f t="shared" si="103"/>
        <v>0</v>
      </c>
      <c r="G488" s="80">
        <v>30</v>
      </c>
      <c r="H488" s="300">
        <f t="shared" si="104"/>
        <v>0</v>
      </c>
      <c r="I488" s="3"/>
    </row>
    <row r="489" spans="2:9" x14ac:dyDescent="0.25">
      <c r="B489" s="595"/>
      <c r="C489" s="160" t="s">
        <v>265</v>
      </c>
      <c r="D489" s="161"/>
      <c r="E489" s="161"/>
      <c r="F489" s="161"/>
      <c r="G489" s="162"/>
      <c r="H489" s="160"/>
      <c r="I489" s="3"/>
    </row>
    <row r="490" spans="2:9" x14ac:dyDescent="0.25">
      <c r="B490" s="595"/>
      <c r="C490" s="83" t="s">
        <v>440</v>
      </c>
      <c r="D490" s="298"/>
      <c r="E490" s="298"/>
      <c r="F490" s="299">
        <f t="shared" ref="F490:F492" si="105">D490+E490</f>
        <v>0</v>
      </c>
      <c r="G490" s="80">
        <v>30</v>
      </c>
      <c r="H490" s="300">
        <f t="shared" ref="H490:H492" si="106">F490*G490</f>
        <v>0</v>
      </c>
      <c r="I490" s="3"/>
    </row>
    <row r="491" spans="2:9" x14ac:dyDescent="0.25">
      <c r="B491" s="595"/>
      <c r="C491" s="83" t="s">
        <v>441</v>
      </c>
      <c r="D491" s="298"/>
      <c r="E491" s="298"/>
      <c r="F491" s="299">
        <f t="shared" si="105"/>
        <v>0</v>
      </c>
      <c r="G491" s="80">
        <v>30</v>
      </c>
      <c r="H491" s="300">
        <f t="shared" si="106"/>
        <v>0</v>
      </c>
      <c r="I491" s="3"/>
    </row>
    <row r="492" spans="2:9" x14ac:dyDescent="0.25">
      <c r="B492" s="595"/>
      <c r="C492" s="82" t="s">
        <v>442</v>
      </c>
      <c r="D492" s="298"/>
      <c r="E492" s="298"/>
      <c r="F492" s="299">
        <f t="shared" si="105"/>
        <v>0</v>
      </c>
      <c r="G492" s="80">
        <v>30</v>
      </c>
      <c r="H492" s="300">
        <f t="shared" si="106"/>
        <v>0</v>
      </c>
      <c r="I492" s="3"/>
    </row>
    <row r="493" spans="2:9" x14ac:dyDescent="0.25">
      <c r="B493" s="595"/>
      <c r="C493" s="76" t="s">
        <v>443</v>
      </c>
      <c r="D493" s="81"/>
      <c r="E493" s="81"/>
      <c r="F493" s="77"/>
      <c r="G493" s="78"/>
      <c r="H493" s="158"/>
      <c r="I493" s="3"/>
    </row>
    <row r="494" spans="2:9" ht="30" x14ac:dyDescent="0.25">
      <c r="B494" s="595"/>
      <c r="C494" s="79" t="s">
        <v>425</v>
      </c>
      <c r="D494" s="298"/>
      <c r="E494" s="298"/>
      <c r="F494" s="299">
        <f t="shared" ref="F494:F506" si="107">D494+E494</f>
        <v>0</v>
      </c>
      <c r="G494" s="80">
        <v>30</v>
      </c>
      <c r="H494" s="300">
        <f t="shared" ref="H494:H506" si="108">F494*G494</f>
        <v>0</v>
      </c>
      <c r="I494" s="3"/>
    </row>
    <row r="495" spans="2:9" x14ac:dyDescent="0.25">
      <c r="B495" s="595"/>
      <c r="C495" s="82" t="s">
        <v>432</v>
      </c>
      <c r="D495" s="298"/>
      <c r="E495" s="298"/>
      <c r="F495" s="299">
        <f t="shared" si="107"/>
        <v>0</v>
      </c>
      <c r="G495" s="80">
        <v>30</v>
      </c>
      <c r="H495" s="300">
        <f t="shared" si="108"/>
        <v>0</v>
      </c>
      <c r="I495" s="3"/>
    </row>
    <row r="496" spans="2:9" x14ac:dyDescent="0.25">
      <c r="B496" s="595"/>
      <c r="C496" s="82" t="s">
        <v>427</v>
      </c>
      <c r="D496" s="298"/>
      <c r="E496" s="298"/>
      <c r="F496" s="299">
        <f t="shared" si="107"/>
        <v>0</v>
      </c>
      <c r="G496" s="80">
        <v>30</v>
      </c>
      <c r="H496" s="300">
        <f t="shared" si="108"/>
        <v>0</v>
      </c>
      <c r="I496" s="3"/>
    </row>
    <row r="497" spans="2:9" x14ac:dyDescent="0.25">
      <c r="B497" s="595"/>
      <c r="C497" s="82" t="s">
        <v>427</v>
      </c>
      <c r="D497" s="298"/>
      <c r="E497" s="298"/>
      <c r="F497" s="299">
        <f t="shared" si="107"/>
        <v>0</v>
      </c>
      <c r="G497" s="80">
        <v>30</v>
      </c>
      <c r="H497" s="300">
        <f t="shared" si="108"/>
        <v>0</v>
      </c>
      <c r="I497" s="3"/>
    </row>
    <row r="498" spans="2:9" x14ac:dyDescent="0.25">
      <c r="B498" s="595"/>
      <c r="C498" s="82" t="s">
        <v>427</v>
      </c>
      <c r="D498" s="298"/>
      <c r="E498" s="298"/>
      <c r="F498" s="299">
        <f t="shared" si="107"/>
        <v>0</v>
      </c>
      <c r="G498" s="80">
        <v>30</v>
      </c>
      <c r="H498" s="300">
        <f t="shared" si="108"/>
        <v>0</v>
      </c>
      <c r="I498" s="3"/>
    </row>
    <row r="499" spans="2:9" x14ac:dyDescent="0.25">
      <c r="B499" s="595"/>
      <c r="C499" s="82" t="s">
        <v>427</v>
      </c>
      <c r="D499" s="298"/>
      <c r="E499" s="298"/>
      <c r="F499" s="299">
        <f t="shared" si="107"/>
        <v>0</v>
      </c>
      <c r="G499" s="80">
        <v>30</v>
      </c>
      <c r="H499" s="300">
        <f t="shared" si="108"/>
        <v>0</v>
      </c>
      <c r="I499" s="3"/>
    </row>
    <row r="500" spans="2:9" x14ac:dyDescent="0.25">
      <c r="B500" s="595"/>
      <c r="C500" s="82" t="s">
        <v>427</v>
      </c>
      <c r="D500" s="298"/>
      <c r="E500" s="298"/>
      <c r="F500" s="299">
        <f t="shared" si="107"/>
        <v>0</v>
      </c>
      <c r="G500" s="80">
        <v>30</v>
      </c>
      <c r="H500" s="300">
        <f t="shared" si="108"/>
        <v>0</v>
      </c>
      <c r="I500" s="3"/>
    </row>
    <row r="501" spans="2:9" x14ac:dyDescent="0.25">
      <c r="B501" s="595"/>
      <c r="C501" s="82" t="s">
        <v>428</v>
      </c>
      <c r="D501" s="298"/>
      <c r="E501" s="298"/>
      <c r="F501" s="299">
        <f t="shared" si="107"/>
        <v>0</v>
      </c>
      <c r="G501" s="80">
        <v>30</v>
      </c>
      <c r="H501" s="300">
        <f t="shared" si="108"/>
        <v>0</v>
      </c>
      <c r="I501" s="3"/>
    </row>
    <row r="502" spans="2:9" x14ac:dyDescent="0.25">
      <c r="B502" s="595"/>
      <c r="C502" s="82" t="s">
        <v>428</v>
      </c>
      <c r="D502" s="298"/>
      <c r="E502" s="298"/>
      <c r="F502" s="299">
        <f t="shared" si="107"/>
        <v>0</v>
      </c>
      <c r="G502" s="80">
        <v>30</v>
      </c>
      <c r="H502" s="300">
        <f t="shared" si="108"/>
        <v>0</v>
      </c>
      <c r="I502" s="3"/>
    </row>
    <row r="503" spans="2:9" x14ac:dyDescent="0.25">
      <c r="B503" s="595"/>
      <c r="C503" s="82" t="s">
        <v>428</v>
      </c>
      <c r="D503" s="298"/>
      <c r="E503" s="298"/>
      <c r="F503" s="299">
        <f t="shared" si="107"/>
        <v>0</v>
      </c>
      <c r="G503" s="80">
        <v>30</v>
      </c>
      <c r="H503" s="300">
        <f t="shared" si="108"/>
        <v>0</v>
      </c>
      <c r="I503" s="3"/>
    </row>
    <row r="504" spans="2:9" x14ac:dyDescent="0.25">
      <c r="B504" s="595"/>
      <c r="C504" s="82" t="s">
        <v>428</v>
      </c>
      <c r="D504" s="298"/>
      <c r="E504" s="298"/>
      <c r="F504" s="299">
        <f t="shared" si="107"/>
        <v>0</v>
      </c>
      <c r="G504" s="80">
        <v>30</v>
      </c>
      <c r="H504" s="300">
        <f t="shared" si="108"/>
        <v>0</v>
      </c>
      <c r="I504" s="3"/>
    </row>
    <row r="505" spans="2:9" x14ac:dyDescent="0.25">
      <c r="B505" s="595"/>
      <c r="C505" s="82" t="s">
        <v>428</v>
      </c>
      <c r="D505" s="298"/>
      <c r="E505" s="298"/>
      <c r="F505" s="299">
        <f t="shared" si="107"/>
        <v>0</v>
      </c>
      <c r="G505" s="80">
        <v>30</v>
      </c>
      <c r="H505" s="300">
        <f t="shared" si="108"/>
        <v>0</v>
      </c>
      <c r="I505" s="3"/>
    </row>
    <row r="506" spans="2:9" x14ac:dyDescent="0.25">
      <c r="B506" s="595"/>
      <c r="C506" s="82" t="s">
        <v>430</v>
      </c>
      <c r="D506" s="298"/>
      <c r="E506" s="298"/>
      <c r="F506" s="299">
        <f t="shared" si="107"/>
        <v>0</v>
      </c>
      <c r="G506" s="80">
        <v>30</v>
      </c>
      <c r="H506" s="300">
        <f t="shared" si="108"/>
        <v>0</v>
      </c>
      <c r="I506" s="3"/>
    </row>
    <row r="507" spans="2:9" x14ac:dyDescent="0.25">
      <c r="B507" s="595"/>
      <c r="C507" s="160" t="s">
        <v>265</v>
      </c>
      <c r="D507" s="161"/>
      <c r="E507" s="161"/>
      <c r="F507" s="161"/>
      <c r="G507" s="162"/>
      <c r="H507" s="160"/>
      <c r="I507" s="3"/>
    </row>
    <row r="508" spans="2:9" x14ac:dyDescent="0.25">
      <c r="B508" s="595"/>
      <c r="C508" s="83" t="s">
        <v>440</v>
      </c>
      <c r="D508" s="298"/>
      <c r="E508" s="298"/>
      <c r="F508" s="299">
        <f t="shared" ref="F508:F510" si="109">D508+E508</f>
        <v>0</v>
      </c>
      <c r="G508" s="80">
        <v>30</v>
      </c>
      <c r="H508" s="300">
        <f t="shared" ref="H508:H510" si="110">F508*G508</f>
        <v>0</v>
      </c>
      <c r="I508" s="3"/>
    </row>
    <row r="509" spans="2:9" x14ac:dyDescent="0.25">
      <c r="B509" s="595"/>
      <c r="C509" s="83" t="s">
        <v>441</v>
      </c>
      <c r="D509" s="298"/>
      <c r="E509" s="298"/>
      <c r="F509" s="299">
        <f t="shared" si="109"/>
        <v>0</v>
      </c>
      <c r="G509" s="80">
        <v>30</v>
      </c>
      <c r="H509" s="300">
        <f t="shared" si="110"/>
        <v>0</v>
      </c>
      <c r="I509" s="3"/>
    </row>
    <row r="510" spans="2:9" x14ac:dyDescent="0.25">
      <c r="B510" s="595"/>
      <c r="C510" s="83" t="s">
        <v>444</v>
      </c>
      <c r="D510" s="298"/>
      <c r="E510" s="298"/>
      <c r="F510" s="299">
        <f t="shared" si="109"/>
        <v>0</v>
      </c>
      <c r="G510" s="80">
        <v>30</v>
      </c>
      <c r="H510" s="300">
        <f t="shared" si="110"/>
        <v>0</v>
      </c>
      <c r="I510" s="3"/>
    </row>
    <row r="511" spans="2:9" x14ac:dyDescent="0.25">
      <c r="B511" s="595"/>
      <c r="C511" s="76" t="s">
        <v>445</v>
      </c>
      <c r="D511" s="81"/>
      <c r="E511" s="81"/>
      <c r="F511" s="77"/>
      <c r="G511" s="78"/>
      <c r="H511" s="158"/>
      <c r="I511" s="3"/>
    </row>
    <row r="512" spans="2:9" ht="30" x14ac:dyDescent="0.25">
      <c r="B512" s="595"/>
      <c r="C512" s="79" t="s">
        <v>425</v>
      </c>
      <c r="D512" s="298"/>
      <c r="E512" s="298"/>
      <c r="F512" s="299">
        <f t="shared" ref="F512:F524" si="111">D512+E512</f>
        <v>0</v>
      </c>
      <c r="G512" s="80">
        <v>30</v>
      </c>
      <c r="H512" s="300">
        <f t="shared" ref="H512:H524" si="112">F512*G512</f>
        <v>0</v>
      </c>
      <c r="I512" s="3"/>
    </row>
    <row r="513" spans="2:9" x14ac:dyDescent="0.25">
      <c r="B513" s="595"/>
      <c r="C513" s="82" t="s">
        <v>432</v>
      </c>
      <c r="D513" s="298"/>
      <c r="E513" s="298"/>
      <c r="F513" s="299">
        <f t="shared" si="111"/>
        <v>0</v>
      </c>
      <c r="G513" s="80">
        <v>30</v>
      </c>
      <c r="H513" s="300">
        <f t="shared" si="112"/>
        <v>0</v>
      </c>
      <c r="I513" s="3"/>
    </row>
    <row r="514" spans="2:9" x14ac:dyDescent="0.25">
      <c r="B514" s="595"/>
      <c r="C514" s="82" t="s">
        <v>427</v>
      </c>
      <c r="D514" s="298"/>
      <c r="E514" s="298"/>
      <c r="F514" s="299">
        <f t="shared" si="111"/>
        <v>0</v>
      </c>
      <c r="G514" s="80">
        <v>30</v>
      </c>
      <c r="H514" s="300">
        <f t="shared" si="112"/>
        <v>0</v>
      </c>
      <c r="I514" s="3"/>
    </row>
    <row r="515" spans="2:9" x14ac:dyDescent="0.25">
      <c r="B515" s="595"/>
      <c r="C515" s="82" t="s">
        <v>427</v>
      </c>
      <c r="D515" s="298"/>
      <c r="E515" s="298"/>
      <c r="F515" s="299">
        <f t="shared" si="111"/>
        <v>0</v>
      </c>
      <c r="G515" s="80">
        <v>30</v>
      </c>
      <c r="H515" s="300">
        <f t="shared" si="112"/>
        <v>0</v>
      </c>
      <c r="I515" s="3"/>
    </row>
    <row r="516" spans="2:9" x14ac:dyDescent="0.25">
      <c r="B516" s="595"/>
      <c r="C516" s="82" t="s">
        <v>427</v>
      </c>
      <c r="D516" s="298"/>
      <c r="E516" s="298"/>
      <c r="F516" s="299">
        <f t="shared" si="111"/>
        <v>0</v>
      </c>
      <c r="G516" s="80">
        <v>30</v>
      </c>
      <c r="H516" s="300">
        <f t="shared" si="112"/>
        <v>0</v>
      </c>
      <c r="I516" s="3"/>
    </row>
    <row r="517" spans="2:9" x14ac:dyDescent="0.25">
      <c r="B517" s="595"/>
      <c r="C517" s="82" t="s">
        <v>427</v>
      </c>
      <c r="D517" s="298"/>
      <c r="E517" s="298"/>
      <c r="F517" s="299">
        <f t="shared" si="111"/>
        <v>0</v>
      </c>
      <c r="G517" s="80">
        <v>30</v>
      </c>
      <c r="H517" s="300">
        <f t="shared" si="112"/>
        <v>0</v>
      </c>
      <c r="I517" s="3"/>
    </row>
    <row r="518" spans="2:9" x14ac:dyDescent="0.25">
      <c r="B518" s="595"/>
      <c r="C518" s="82" t="s">
        <v>427</v>
      </c>
      <c r="D518" s="298"/>
      <c r="E518" s="298"/>
      <c r="F518" s="299">
        <f t="shared" si="111"/>
        <v>0</v>
      </c>
      <c r="G518" s="80">
        <v>30</v>
      </c>
      <c r="H518" s="300">
        <f t="shared" si="112"/>
        <v>0</v>
      </c>
      <c r="I518" s="3"/>
    </row>
    <row r="519" spans="2:9" x14ac:dyDescent="0.25">
      <c r="B519" s="595"/>
      <c r="C519" s="82" t="s">
        <v>428</v>
      </c>
      <c r="D519" s="298"/>
      <c r="E519" s="298"/>
      <c r="F519" s="299">
        <f t="shared" si="111"/>
        <v>0</v>
      </c>
      <c r="G519" s="80">
        <v>30</v>
      </c>
      <c r="H519" s="300">
        <f t="shared" si="112"/>
        <v>0</v>
      </c>
      <c r="I519" s="3"/>
    </row>
    <row r="520" spans="2:9" x14ac:dyDescent="0.25">
      <c r="B520" s="595"/>
      <c r="C520" s="82" t="s">
        <v>428</v>
      </c>
      <c r="D520" s="298"/>
      <c r="E520" s="298"/>
      <c r="F520" s="299">
        <f t="shared" si="111"/>
        <v>0</v>
      </c>
      <c r="G520" s="80">
        <v>30</v>
      </c>
      <c r="H520" s="300">
        <f t="shared" si="112"/>
        <v>0</v>
      </c>
      <c r="I520" s="3"/>
    </row>
    <row r="521" spans="2:9" x14ac:dyDescent="0.25">
      <c r="B521" s="595"/>
      <c r="C521" s="82" t="s">
        <v>428</v>
      </c>
      <c r="D521" s="298"/>
      <c r="E521" s="298"/>
      <c r="F521" s="299">
        <f t="shared" si="111"/>
        <v>0</v>
      </c>
      <c r="G521" s="80">
        <v>30</v>
      </c>
      <c r="H521" s="300">
        <f t="shared" si="112"/>
        <v>0</v>
      </c>
      <c r="I521" s="3"/>
    </row>
    <row r="522" spans="2:9" x14ac:dyDescent="0.25">
      <c r="B522" s="595"/>
      <c r="C522" s="82" t="s">
        <v>428</v>
      </c>
      <c r="D522" s="298"/>
      <c r="E522" s="298"/>
      <c r="F522" s="299">
        <f t="shared" si="111"/>
        <v>0</v>
      </c>
      <c r="G522" s="80">
        <v>30</v>
      </c>
      <c r="H522" s="300">
        <f t="shared" si="112"/>
        <v>0</v>
      </c>
      <c r="I522" s="3"/>
    </row>
    <row r="523" spans="2:9" x14ac:dyDescent="0.25">
      <c r="B523" s="595"/>
      <c r="C523" s="82" t="s">
        <v>428</v>
      </c>
      <c r="D523" s="298"/>
      <c r="E523" s="298"/>
      <c r="F523" s="299">
        <f t="shared" si="111"/>
        <v>0</v>
      </c>
      <c r="G523" s="80">
        <v>30</v>
      </c>
      <c r="H523" s="300">
        <f t="shared" si="112"/>
        <v>0</v>
      </c>
      <c r="I523" s="3"/>
    </row>
    <row r="524" spans="2:9" x14ac:dyDescent="0.25">
      <c r="B524" s="595"/>
      <c r="C524" s="83" t="s">
        <v>430</v>
      </c>
      <c r="D524" s="298"/>
      <c r="E524" s="298"/>
      <c r="F524" s="299">
        <f t="shared" si="111"/>
        <v>0</v>
      </c>
      <c r="G524" s="80">
        <v>30</v>
      </c>
      <c r="H524" s="300">
        <f t="shared" si="112"/>
        <v>0</v>
      </c>
      <c r="I524" s="3"/>
    </row>
    <row r="525" spans="2:9" x14ac:dyDescent="0.25">
      <c r="B525" s="595"/>
      <c r="C525" s="160" t="s">
        <v>265</v>
      </c>
      <c r="D525" s="161"/>
      <c r="E525" s="161"/>
      <c r="F525" s="161"/>
      <c r="G525" s="162"/>
      <c r="H525" s="160"/>
      <c r="I525" s="3"/>
    </row>
    <row r="526" spans="2:9" x14ac:dyDescent="0.25">
      <c r="B526" s="595"/>
      <c r="C526" s="83" t="s">
        <v>440</v>
      </c>
      <c r="D526" s="298"/>
      <c r="E526" s="298"/>
      <c r="F526" s="299">
        <f t="shared" ref="F526:F528" si="113">D526+E526</f>
        <v>0</v>
      </c>
      <c r="G526" s="80">
        <v>30</v>
      </c>
      <c r="H526" s="300">
        <f t="shared" ref="H526:H528" si="114">F526*G526</f>
        <v>0</v>
      </c>
      <c r="I526" s="3"/>
    </row>
    <row r="527" spans="2:9" x14ac:dyDescent="0.25">
      <c r="B527" s="595"/>
      <c r="C527" s="83" t="s">
        <v>441</v>
      </c>
      <c r="D527" s="298"/>
      <c r="E527" s="298"/>
      <c r="F527" s="299">
        <f t="shared" si="113"/>
        <v>0</v>
      </c>
      <c r="G527" s="80">
        <v>30</v>
      </c>
      <c r="H527" s="300">
        <f t="shared" si="114"/>
        <v>0</v>
      </c>
      <c r="I527" s="3"/>
    </row>
    <row r="528" spans="2:9" x14ac:dyDescent="0.25">
      <c r="B528" s="595"/>
      <c r="C528" s="83" t="s">
        <v>444</v>
      </c>
      <c r="D528" s="298"/>
      <c r="E528" s="298"/>
      <c r="F528" s="299">
        <f t="shared" si="113"/>
        <v>0</v>
      </c>
      <c r="G528" s="80">
        <v>30</v>
      </c>
      <c r="H528" s="300">
        <f t="shared" si="114"/>
        <v>0</v>
      </c>
      <c r="I528" s="3"/>
    </row>
    <row r="529" spans="2:9" x14ac:dyDescent="0.25">
      <c r="B529" s="595"/>
      <c r="C529" s="76" t="s">
        <v>446</v>
      </c>
      <c r="D529" s="81"/>
      <c r="E529" s="81"/>
      <c r="F529" s="77"/>
      <c r="G529" s="78"/>
      <c r="H529" s="158"/>
      <c r="I529" s="3"/>
    </row>
    <row r="530" spans="2:9" ht="30" x14ac:dyDescent="0.25">
      <c r="B530" s="595"/>
      <c r="C530" s="79" t="s">
        <v>425</v>
      </c>
      <c r="D530" s="298"/>
      <c r="E530" s="298"/>
      <c r="F530" s="299">
        <f t="shared" ref="F530:F544" si="115">D530+E530</f>
        <v>0</v>
      </c>
      <c r="G530" s="80">
        <v>30</v>
      </c>
      <c r="H530" s="300">
        <f t="shared" ref="H530:H544" si="116">F530*G530</f>
        <v>0</v>
      </c>
      <c r="I530" s="3"/>
    </row>
    <row r="531" spans="2:9" x14ac:dyDescent="0.25">
      <c r="B531" s="595"/>
      <c r="C531" s="82" t="s">
        <v>447</v>
      </c>
      <c r="D531" s="298"/>
      <c r="E531" s="298"/>
      <c r="F531" s="299">
        <f t="shared" si="115"/>
        <v>0</v>
      </c>
      <c r="G531" s="80">
        <v>30</v>
      </c>
      <c r="H531" s="300">
        <f t="shared" si="116"/>
        <v>0</v>
      </c>
      <c r="I531" s="3"/>
    </row>
    <row r="532" spans="2:9" x14ac:dyDescent="0.25">
      <c r="B532" s="595"/>
      <c r="C532" s="82" t="s">
        <v>417</v>
      </c>
      <c r="D532" s="298"/>
      <c r="E532" s="298"/>
      <c r="F532" s="299">
        <f t="shared" si="115"/>
        <v>0</v>
      </c>
      <c r="G532" s="80">
        <v>30</v>
      </c>
      <c r="H532" s="300">
        <f t="shared" si="116"/>
        <v>0</v>
      </c>
      <c r="I532" s="3"/>
    </row>
    <row r="533" spans="2:9" x14ac:dyDescent="0.25">
      <c r="B533" s="595"/>
      <c r="C533" s="82" t="s">
        <v>417</v>
      </c>
      <c r="D533" s="298"/>
      <c r="E533" s="298"/>
      <c r="F533" s="299">
        <f t="shared" si="115"/>
        <v>0</v>
      </c>
      <c r="G533" s="80">
        <v>30</v>
      </c>
      <c r="H533" s="300">
        <f t="shared" si="116"/>
        <v>0</v>
      </c>
      <c r="I533" s="3"/>
    </row>
    <row r="534" spans="2:9" x14ac:dyDescent="0.25">
      <c r="B534" s="595"/>
      <c r="C534" s="82" t="s">
        <v>432</v>
      </c>
      <c r="D534" s="298"/>
      <c r="E534" s="298"/>
      <c r="F534" s="299">
        <f t="shared" si="115"/>
        <v>0</v>
      </c>
      <c r="G534" s="80">
        <v>30</v>
      </c>
      <c r="H534" s="300">
        <f t="shared" si="116"/>
        <v>0</v>
      </c>
      <c r="I534" s="3"/>
    </row>
    <row r="535" spans="2:9" x14ac:dyDescent="0.25">
      <c r="B535" s="595"/>
      <c r="C535" s="82" t="s">
        <v>427</v>
      </c>
      <c r="D535" s="298"/>
      <c r="E535" s="298"/>
      <c r="F535" s="299">
        <f t="shared" si="115"/>
        <v>0</v>
      </c>
      <c r="G535" s="80">
        <v>30</v>
      </c>
      <c r="H535" s="300">
        <f t="shared" si="116"/>
        <v>0</v>
      </c>
      <c r="I535" s="3"/>
    </row>
    <row r="536" spans="2:9" x14ac:dyDescent="0.25">
      <c r="B536" s="595"/>
      <c r="C536" s="82" t="s">
        <v>427</v>
      </c>
      <c r="D536" s="298"/>
      <c r="E536" s="298"/>
      <c r="F536" s="299">
        <f t="shared" si="115"/>
        <v>0</v>
      </c>
      <c r="G536" s="80">
        <v>30</v>
      </c>
      <c r="H536" s="300">
        <f t="shared" si="116"/>
        <v>0</v>
      </c>
      <c r="I536" s="3"/>
    </row>
    <row r="537" spans="2:9" x14ac:dyDescent="0.25">
      <c r="B537" s="595"/>
      <c r="C537" s="82" t="s">
        <v>427</v>
      </c>
      <c r="D537" s="298"/>
      <c r="E537" s="298"/>
      <c r="F537" s="299">
        <f t="shared" si="115"/>
        <v>0</v>
      </c>
      <c r="G537" s="80">
        <v>30</v>
      </c>
      <c r="H537" s="300">
        <f t="shared" si="116"/>
        <v>0</v>
      </c>
      <c r="I537" s="3"/>
    </row>
    <row r="538" spans="2:9" x14ac:dyDescent="0.25">
      <c r="B538" s="595"/>
      <c r="C538" s="82" t="s">
        <v>427</v>
      </c>
      <c r="D538" s="298"/>
      <c r="E538" s="298"/>
      <c r="F538" s="299">
        <f t="shared" si="115"/>
        <v>0</v>
      </c>
      <c r="G538" s="80">
        <v>30</v>
      </c>
      <c r="H538" s="300">
        <f t="shared" si="116"/>
        <v>0</v>
      </c>
      <c r="I538" s="3"/>
    </row>
    <row r="539" spans="2:9" x14ac:dyDescent="0.25">
      <c r="B539" s="595"/>
      <c r="C539" s="82" t="s">
        <v>427</v>
      </c>
      <c r="D539" s="298"/>
      <c r="E539" s="298"/>
      <c r="F539" s="299">
        <f t="shared" si="115"/>
        <v>0</v>
      </c>
      <c r="G539" s="80">
        <v>30</v>
      </c>
      <c r="H539" s="300">
        <f t="shared" si="116"/>
        <v>0</v>
      </c>
      <c r="I539" s="3"/>
    </row>
    <row r="540" spans="2:9" x14ac:dyDescent="0.25">
      <c r="B540" s="595"/>
      <c r="C540" s="82" t="s">
        <v>428</v>
      </c>
      <c r="D540" s="298"/>
      <c r="E540" s="298"/>
      <c r="F540" s="299">
        <f t="shared" si="115"/>
        <v>0</v>
      </c>
      <c r="G540" s="80">
        <v>30</v>
      </c>
      <c r="H540" s="300">
        <f t="shared" si="116"/>
        <v>0</v>
      </c>
      <c r="I540" s="3"/>
    </row>
    <row r="541" spans="2:9" x14ac:dyDescent="0.25">
      <c r="B541" s="595"/>
      <c r="C541" s="82" t="s">
        <v>428</v>
      </c>
      <c r="D541" s="298"/>
      <c r="E541" s="298"/>
      <c r="F541" s="299">
        <f t="shared" si="115"/>
        <v>0</v>
      </c>
      <c r="G541" s="80">
        <v>30</v>
      </c>
      <c r="H541" s="300">
        <f t="shared" si="116"/>
        <v>0</v>
      </c>
      <c r="I541" s="3"/>
    </row>
    <row r="542" spans="2:9" x14ac:dyDescent="0.25">
      <c r="B542" s="595"/>
      <c r="C542" s="82" t="s">
        <v>428</v>
      </c>
      <c r="D542" s="298"/>
      <c r="E542" s="298"/>
      <c r="F542" s="299">
        <f t="shared" si="115"/>
        <v>0</v>
      </c>
      <c r="G542" s="80">
        <v>30</v>
      </c>
      <c r="H542" s="300">
        <f t="shared" si="116"/>
        <v>0</v>
      </c>
      <c r="I542" s="3"/>
    </row>
    <row r="543" spans="2:9" x14ac:dyDescent="0.25">
      <c r="B543" s="595"/>
      <c r="C543" s="82" t="s">
        <v>433</v>
      </c>
      <c r="D543" s="298"/>
      <c r="E543" s="298"/>
      <c r="F543" s="299">
        <f t="shared" si="115"/>
        <v>0</v>
      </c>
      <c r="G543" s="80">
        <v>30</v>
      </c>
      <c r="H543" s="300">
        <f t="shared" si="116"/>
        <v>0</v>
      </c>
      <c r="I543" s="3"/>
    </row>
    <row r="544" spans="2:9" x14ac:dyDescent="0.25">
      <c r="B544" s="595"/>
      <c r="C544" s="83" t="s">
        <v>438</v>
      </c>
      <c r="D544" s="298"/>
      <c r="E544" s="298"/>
      <c r="F544" s="299">
        <f t="shared" si="115"/>
        <v>0</v>
      </c>
      <c r="G544" s="80">
        <v>30</v>
      </c>
      <c r="H544" s="300">
        <f t="shared" si="116"/>
        <v>0</v>
      </c>
      <c r="I544" s="3"/>
    </row>
    <row r="545" spans="2:9" x14ac:dyDescent="0.25">
      <c r="B545" s="595"/>
      <c r="C545" s="160" t="s">
        <v>265</v>
      </c>
      <c r="D545" s="161"/>
      <c r="E545" s="161"/>
      <c r="F545" s="161"/>
      <c r="G545" s="162"/>
      <c r="H545" s="160"/>
      <c r="I545" s="3"/>
    </row>
    <row r="546" spans="2:9" x14ac:dyDescent="0.25">
      <c r="B546" s="595"/>
      <c r="C546" s="83" t="s">
        <v>440</v>
      </c>
      <c r="D546" s="298"/>
      <c r="E546" s="298"/>
      <c r="F546" s="299">
        <f t="shared" ref="F546:F548" si="117">D546+E546</f>
        <v>0</v>
      </c>
      <c r="G546" s="80">
        <v>30</v>
      </c>
      <c r="H546" s="300">
        <f t="shared" ref="H546:H548" si="118">F546*G546</f>
        <v>0</v>
      </c>
      <c r="I546" s="3"/>
    </row>
    <row r="547" spans="2:9" x14ac:dyDescent="0.25">
      <c r="B547" s="595"/>
      <c r="C547" s="83" t="s">
        <v>441</v>
      </c>
      <c r="D547" s="298"/>
      <c r="E547" s="298"/>
      <c r="F547" s="299">
        <f t="shared" si="117"/>
        <v>0</v>
      </c>
      <c r="G547" s="80">
        <v>30</v>
      </c>
      <c r="H547" s="300">
        <f t="shared" si="118"/>
        <v>0</v>
      </c>
      <c r="I547" s="3"/>
    </row>
    <row r="548" spans="2:9" x14ac:dyDescent="0.25">
      <c r="B548" s="595"/>
      <c r="C548" s="83" t="s">
        <v>444</v>
      </c>
      <c r="D548" s="298"/>
      <c r="E548" s="298"/>
      <c r="F548" s="299">
        <f t="shared" si="117"/>
        <v>0</v>
      </c>
      <c r="G548" s="80">
        <v>30</v>
      </c>
      <c r="H548" s="300">
        <f t="shared" si="118"/>
        <v>0</v>
      </c>
      <c r="I548" s="3"/>
    </row>
    <row r="549" spans="2:9" x14ac:dyDescent="0.25">
      <c r="B549" s="595"/>
      <c r="C549" s="76" t="s">
        <v>448</v>
      </c>
      <c r="D549" s="81"/>
      <c r="E549" s="81"/>
      <c r="F549" s="77"/>
      <c r="G549" s="78"/>
      <c r="H549" s="158"/>
      <c r="I549" s="3"/>
    </row>
    <row r="550" spans="2:9" x14ac:dyDescent="0.25">
      <c r="B550" s="595"/>
      <c r="C550" s="79" t="s">
        <v>449</v>
      </c>
      <c r="D550" s="298"/>
      <c r="E550" s="298"/>
      <c r="F550" s="299">
        <f t="shared" ref="F550:F552" si="119">D550+E550</f>
        <v>0</v>
      </c>
      <c r="G550" s="80">
        <v>30</v>
      </c>
      <c r="H550" s="300">
        <f t="shared" ref="H550:H552" si="120">F550*G550</f>
        <v>0</v>
      </c>
      <c r="I550" s="3"/>
    </row>
    <row r="551" spans="2:9" ht="45" x14ac:dyDescent="0.25">
      <c r="B551" s="595"/>
      <c r="C551" s="79" t="s">
        <v>450</v>
      </c>
      <c r="D551" s="298"/>
      <c r="E551" s="298"/>
      <c r="F551" s="299">
        <f t="shared" si="119"/>
        <v>0</v>
      </c>
      <c r="G551" s="80">
        <v>30</v>
      </c>
      <c r="H551" s="300">
        <f t="shared" si="120"/>
        <v>0</v>
      </c>
      <c r="I551" s="3"/>
    </row>
    <row r="552" spans="2:9" ht="45" x14ac:dyDescent="0.25">
      <c r="B552" s="595"/>
      <c r="C552" s="79" t="s">
        <v>450</v>
      </c>
      <c r="D552" s="298"/>
      <c r="E552" s="298"/>
      <c r="F552" s="299">
        <f t="shared" si="119"/>
        <v>0</v>
      </c>
      <c r="G552" s="80">
        <v>30</v>
      </c>
      <c r="H552" s="300">
        <f t="shared" si="120"/>
        <v>0</v>
      </c>
      <c r="I552" s="3"/>
    </row>
    <row r="553" spans="2:9" x14ac:dyDescent="0.25">
      <c r="B553" s="595"/>
      <c r="C553" s="160" t="s">
        <v>265</v>
      </c>
      <c r="D553" s="161"/>
      <c r="E553" s="161"/>
      <c r="F553" s="161"/>
      <c r="G553" s="162"/>
      <c r="H553" s="160"/>
      <c r="I553" s="3"/>
    </row>
    <row r="554" spans="2:9" x14ac:dyDescent="0.25">
      <c r="B554" s="595"/>
      <c r="C554" s="83" t="s">
        <v>451</v>
      </c>
      <c r="D554" s="298"/>
      <c r="E554" s="298"/>
      <c r="F554" s="299">
        <f t="shared" ref="F554:F555" si="121">D554+E554</f>
        <v>0</v>
      </c>
      <c r="G554" s="80">
        <v>30</v>
      </c>
      <c r="H554" s="300">
        <f t="shared" ref="H554:H555" si="122">F554*G554</f>
        <v>0</v>
      </c>
      <c r="I554" s="3"/>
    </row>
    <row r="555" spans="2:9" x14ac:dyDescent="0.25">
      <c r="B555" s="595"/>
      <c r="C555" s="83" t="s">
        <v>452</v>
      </c>
      <c r="D555" s="298"/>
      <c r="E555" s="298"/>
      <c r="F555" s="299">
        <f t="shared" si="121"/>
        <v>0</v>
      </c>
      <c r="G555" s="80">
        <v>30</v>
      </c>
      <c r="H555" s="300">
        <f t="shared" si="122"/>
        <v>0</v>
      </c>
      <c r="I555" s="3"/>
    </row>
    <row r="556" spans="2:9" x14ac:dyDescent="0.25">
      <c r="B556" s="594" t="s">
        <v>236</v>
      </c>
      <c r="C556" s="76" t="s">
        <v>404</v>
      </c>
      <c r="D556" s="81"/>
      <c r="E556" s="81"/>
      <c r="F556" s="77"/>
      <c r="G556" s="78"/>
      <c r="H556" s="158"/>
      <c r="I556" s="3"/>
    </row>
    <row r="557" spans="2:9" x14ac:dyDescent="0.25">
      <c r="B557" s="594"/>
      <c r="C557" s="82" t="s">
        <v>453</v>
      </c>
      <c r="D557" s="298"/>
      <c r="E557" s="298"/>
      <c r="F557" s="299">
        <f t="shared" ref="F557:F559" si="123">D557+E557</f>
        <v>0</v>
      </c>
      <c r="G557" s="80">
        <v>30</v>
      </c>
      <c r="H557" s="300">
        <f t="shared" ref="H557:H559" si="124">F557*G557</f>
        <v>0</v>
      </c>
      <c r="I557" s="3"/>
    </row>
    <row r="558" spans="2:9" x14ac:dyDescent="0.25">
      <c r="B558" s="594"/>
      <c r="C558" s="82" t="s">
        <v>453</v>
      </c>
      <c r="D558" s="298"/>
      <c r="E558" s="298"/>
      <c r="F558" s="299">
        <f t="shared" si="123"/>
        <v>0</v>
      </c>
      <c r="G558" s="80">
        <v>30</v>
      </c>
      <c r="H558" s="300">
        <f t="shared" si="124"/>
        <v>0</v>
      </c>
      <c r="I558" s="3"/>
    </row>
    <row r="559" spans="2:9" x14ac:dyDescent="0.25">
      <c r="B559" s="594"/>
      <c r="C559" s="82" t="s">
        <v>453</v>
      </c>
      <c r="D559" s="298"/>
      <c r="E559" s="298"/>
      <c r="F559" s="299">
        <f t="shared" si="123"/>
        <v>0</v>
      </c>
      <c r="G559" s="80">
        <v>30</v>
      </c>
      <c r="H559" s="300">
        <f t="shared" si="124"/>
        <v>0</v>
      </c>
      <c r="I559" s="3"/>
    </row>
    <row r="560" spans="2:9" ht="15.75" x14ac:dyDescent="0.25">
      <c r="B560" s="163" t="s">
        <v>194</v>
      </c>
      <c r="C560" s="164"/>
      <c r="D560" s="164"/>
      <c r="E560" s="164"/>
      <c r="F560" s="164"/>
      <c r="G560" s="164"/>
      <c r="H560" s="305">
        <f>SUM(H9:H559)</f>
        <v>0</v>
      </c>
    </row>
    <row r="561" spans="2:8" ht="16.5" thickBot="1" x14ac:dyDescent="0.3">
      <c r="B561" s="375" t="s">
        <v>195</v>
      </c>
      <c r="C561" s="376"/>
      <c r="D561" s="376"/>
      <c r="E561" s="376"/>
      <c r="F561" s="376"/>
      <c r="G561" s="376"/>
      <c r="H561" s="377">
        <v>0</v>
      </c>
    </row>
    <row r="562" spans="2:8" ht="16.5" thickBot="1" x14ac:dyDescent="0.3">
      <c r="B562" s="378" t="s">
        <v>196</v>
      </c>
      <c r="C562" s="379"/>
      <c r="D562" s="379"/>
      <c r="E562" s="379"/>
      <c r="F562" s="379"/>
      <c r="G562" s="379"/>
      <c r="H562" s="380">
        <f>H560*(H561+100%)</f>
        <v>0</v>
      </c>
    </row>
    <row r="565" spans="2:8" ht="15.75" thickBot="1" x14ac:dyDescent="0.3"/>
    <row r="566" spans="2:8" ht="21.75" thickBot="1" x14ac:dyDescent="0.3">
      <c r="B566" s="576" t="s">
        <v>454</v>
      </c>
      <c r="C566" s="577"/>
      <c r="D566" s="577"/>
      <c r="E566" s="577"/>
      <c r="F566" s="577"/>
      <c r="G566" s="577"/>
      <c r="H566" s="578"/>
    </row>
    <row r="567" spans="2:8" ht="15" customHeight="1" x14ac:dyDescent="0.25">
      <c r="B567" s="600" t="s">
        <v>148</v>
      </c>
      <c r="C567" s="603" t="s">
        <v>455</v>
      </c>
      <c r="D567" s="606" t="s">
        <v>456</v>
      </c>
      <c r="E567" s="606" t="s">
        <v>457</v>
      </c>
      <c r="F567" s="606" t="s">
        <v>458</v>
      </c>
      <c r="G567" s="609" t="s">
        <v>257</v>
      </c>
      <c r="H567" s="600" t="s">
        <v>459</v>
      </c>
    </row>
    <row r="568" spans="2:8" ht="15" customHeight="1" x14ac:dyDescent="0.25">
      <c r="B568" s="601"/>
      <c r="C568" s="604"/>
      <c r="D568" s="607"/>
      <c r="E568" s="607"/>
      <c r="F568" s="607"/>
      <c r="G568" s="610"/>
      <c r="H568" s="601"/>
    </row>
    <row r="569" spans="2:8" ht="15" customHeight="1" x14ac:dyDescent="0.25">
      <c r="B569" s="601"/>
      <c r="C569" s="604"/>
      <c r="D569" s="607"/>
      <c r="E569" s="607"/>
      <c r="F569" s="607"/>
      <c r="G569" s="610"/>
      <c r="H569" s="601"/>
    </row>
    <row r="570" spans="2:8" ht="15" customHeight="1" x14ac:dyDescent="0.25">
      <c r="B570" s="601"/>
      <c r="C570" s="604"/>
      <c r="D570" s="607"/>
      <c r="E570" s="607"/>
      <c r="F570" s="607"/>
      <c r="G570" s="610"/>
      <c r="H570" s="601"/>
    </row>
    <row r="571" spans="2:8" ht="25.5" customHeight="1" thickBot="1" x14ac:dyDescent="0.3">
      <c r="B571" s="602"/>
      <c r="C571" s="605"/>
      <c r="D571" s="608"/>
      <c r="E571" s="608"/>
      <c r="F571" s="608"/>
      <c r="G571" s="611"/>
      <c r="H571" s="602"/>
    </row>
    <row r="572" spans="2:8" ht="19.5" thickBot="1" x14ac:dyDescent="0.3">
      <c r="B572" s="249">
        <v>1</v>
      </c>
      <c r="C572" s="250" t="s">
        <v>460</v>
      </c>
      <c r="D572" s="419"/>
      <c r="E572" s="419"/>
      <c r="F572" s="420">
        <f>D572+E572</f>
        <v>0</v>
      </c>
      <c r="G572" s="418">
        <v>30</v>
      </c>
      <c r="H572" s="420">
        <f>F572*G572</f>
        <v>0</v>
      </c>
    </row>
    <row r="573" spans="2:8" ht="19.5" thickBot="1" x14ac:dyDescent="0.3">
      <c r="B573" s="249">
        <v>2</v>
      </c>
      <c r="C573" s="250" t="s">
        <v>461</v>
      </c>
      <c r="D573" s="419"/>
      <c r="E573" s="419"/>
      <c r="F573" s="420">
        <f>D573+E573</f>
        <v>0</v>
      </c>
      <c r="G573" s="418">
        <v>30</v>
      </c>
      <c r="H573" s="420">
        <f t="shared" ref="H573:H607" si="125">F573*G573</f>
        <v>0</v>
      </c>
    </row>
    <row r="574" spans="2:8" ht="19.5" thickBot="1" x14ac:dyDescent="0.3">
      <c r="B574" s="249">
        <v>3</v>
      </c>
      <c r="C574" s="250" t="s">
        <v>462</v>
      </c>
      <c r="D574" s="419"/>
      <c r="E574" s="419"/>
      <c r="F574" s="420">
        <f t="shared" ref="F574:F607" si="126">D574+E574</f>
        <v>0</v>
      </c>
      <c r="G574" s="418">
        <v>30</v>
      </c>
      <c r="H574" s="420">
        <f t="shared" si="125"/>
        <v>0</v>
      </c>
    </row>
    <row r="575" spans="2:8" ht="19.5" thickBot="1" x14ac:dyDescent="0.3">
      <c r="B575" s="249">
        <v>4</v>
      </c>
      <c r="C575" s="250" t="s">
        <v>463</v>
      </c>
      <c r="D575" s="419"/>
      <c r="E575" s="419"/>
      <c r="F575" s="420">
        <f t="shared" si="126"/>
        <v>0</v>
      </c>
      <c r="G575" s="418">
        <v>30</v>
      </c>
      <c r="H575" s="420">
        <f t="shared" si="125"/>
        <v>0</v>
      </c>
    </row>
    <row r="576" spans="2:8" ht="19.5" thickBot="1" x14ac:dyDescent="0.3">
      <c r="B576" s="249">
        <v>5</v>
      </c>
      <c r="C576" s="250" t="s">
        <v>464</v>
      </c>
      <c r="D576" s="419"/>
      <c r="E576" s="419"/>
      <c r="F576" s="420">
        <f t="shared" si="126"/>
        <v>0</v>
      </c>
      <c r="G576" s="418">
        <v>30</v>
      </c>
      <c r="H576" s="420">
        <f t="shared" si="125"/>
        <v>0</v>
      </c>
    </row>
    <row r="577" spans="2:8" ht="19.5" thickBot="1" x14ac:dyDescent="0.3">
      <c r="B577" s="249">
        <v>6</v>
      </c>
      <c r="C577" s="250" t="s">
        <v>465</v>
      </c>
      <c r="D577" s="419"/>
      <c r="E577" s="419"/>
      <c r="F577" s="420">
        <f t="shared" si="126"/>
        <v>0</v>
      </c>
      <c r="G577" s="418">
        <v>30</v>
      </c>
      <c r="H577" s="420">
        <f t="shared" si="125"/>
        <v>0</v>
      </c>
    </row>
    <row r="578" spans="2:8" ht="19.5" thickBot="1" x14ac:dyDescent="0.3">
      <c r="B578" s="249">
        <v>7</v>
      </c>
      <c r="C578" s="250" t="s">
        <v>466</v>
      </c>
      <c r="D578" s="419"/>
      <c r="E578" s="419"/>
      <c r="F578" s="420">
        <f t="shared" si="126"/>
        <v>0</v>
      </c>
      <c r="G578" s="418">
        <v>30</v>
      </c>
      <c r="H578" s="420">
        <f t="shared" si="125"/>
        <v>0</v>
      </c>
    </row>
    <row r="579" spans="2:8" ht="19.5" thickBot="1" x14ac:dyDescent="0.3">
      <c r="B579" s="249">
        <v>8</v>
      </c>
      <c r="C579" s="250" t="s">
        <v>467</v>
      </c>
      <c r="D579" s="419"/>
      <c r="E579" s="419"/>
      <c r="F579" s="420">
        <f t="shared" si="126"/>
        <v>0</v>
      </c>
      <c r="G579" s="418">
        <v>30</v>
      </c>
      <c r="H579" s="420">
        <f t="shared" si="125"/>
        <v>0</v>
      </c>
    </row>
    <row r="580" spans="2:8" ht="19.5" thickBot="1" x14ac:dyDescent="0.3">
      <c r="B580" s="249">
        <v>9</v>
      </c>
      <c r="C580" s="250" t="s">
        <v>468</v>
      </c>
      <c r="D580" s="419"/>
      <c r="E580" s="419"/>
      <c r="F580" s="420">
        <f t="shared" si="126"/>
        <v>0</v>
      </c>
      <c r="G580" s="418">
        <v>30</v>
      </c>
      <c r="H580" s="420">
        <f t="shared" si="125"/>
        <v>0</v>
      </c>
    </row>
    <row r="581" spans="2:8" ht="19.5" thickBot="1" x14ac:dyDescent="0.3">
      <c r="B581" s="249">
        <v>10</v>
      </c>
      <c r="C581" s="250" t="s">
        <v>469</v>
      </c>
      <c r="D581" s="419"/>
      <c r="E581" s="419"/>
      <c r="F581" s="420">
        <f t="shared" si="126"/>
        <v>0</v>
      </c>
      <c r="G581" s="418">
        <v>30</v>
      </c>
      <c r="H581" s="420">
        <f t="shared" si="125"/>
        <v>0</v>
      </c>
    </row>
    <row r="582" spans="2:8" ht="19.5" thickBot="1" x14ac:dyDescent="0.3">
      <c r="B582" s="249">
        <v>11</v>
      </c>
      <c r="C582" s="250" t="s">
        <v>470</v>
      </c>
      <c r="D582" s="419"/>
      <c r="E582" s="419"/>
      <c r="F582" s="420">
        <f t="shared" si="126"/>
        <v>0</v>
      </c>
      <c r="G582" s="418">
        <v>30</v>
      </c>
      <c r="H582" s="420">
        <f t="shared" si="125"/>
        <v>0</v>
      </c>
    </row>
    <row r="583" spans="2:8" ht="19.5" thickBot="1" x14ac:dyDescent="0.3">
      <c r="B583" s="249">
        <v>12</v>
      </c>
      <c r="C583" s="250" t="s">
        <v>471</v>
      </c>
      <c r="D583" s="419"/>
      <c r="E583" s="419"/>
      <c r="F583" s="420">
        <f t="shared" si="126"/>
        <v>0</v>
      </c>
      <c r="G583" s="418">
        <v>30</v>
      </c>
      <c r="H583" s="420">
        <f t="shared" si="125"/>
        <v>0</v>
      </c>
    </row>
    <row r="584" spans="2:8" ht="19.5" thickBot="1" x14ac:dyDescent="0.3">
      <c r="B584" s="249">
        <v>13</v>
      </c>
      <c r="C584" s="250" t="s">
        <v>472</v>
      </c>
      <c r="D584" s="419"/>
      <c r="E584" s="419"/>
      <c r="F584" s="420">
        <f t="shared" si="126"/>
        <v>0</v>
      </c>
      <c r="G584" s="418">
        <v>30</v>
      </c>
      <c r="H584" s="420">
        <f t="shared" si="125"/>
        <v>0</v>
      </c>
    </row>
    <row r="585" spans="2:8" ht="19.5" thickBot="1" x14ac:dyDescent="0.3">
      <c r="B585" s="249">
        <v>14</v>
      </c>
      <c r="C585" s="250" t="s">
        <v>473</v>
      </c>
      <c r="D585" s="419"/>
      <c r="E585" s="419"/>
      <c r="F585" s="420">
        <f t="shared" si="126"/>
        <v>0</v>
      </c>
      <c r="G585" s="418">
        <v>30</v>
      </c>
      <c r="H585" s="420">
        <f t="shared" si="125"/>
        <v>0</v>
      </c>
    </row>
    <row r="586" spans="2:8" ht="19.5" thickBot="1" x14ac:dyDescent="0.3">
      <c r="B586" s="249">
        <v>15</v>
      </c>
      <c r="C586" s="250" t="s">
        <v>474</v>
      </c>
      <c r="D586" s="419"/>
      <c r="E586" s="419"/>
      <c r="F586" s="420">
        <f t="shared" si="126"/>
        <v>0</v>
      </c>
      <c r="G586" s="418">
        <v>30</v>
      </c>
      <c r="H586" s="420">
        <f t="shared" si="125"/>
        <v>0</v>
      </c>
    </row>
    <row r="587" spans="2:8" ht="19.5" thickBot="1" x14ac:dyDescent="0.3">
      <c r="B587" s="249">
        <v>16</v>
      </c>
      <c r="C587" s="250" t="s">
        <v>475</v>
      </c>
      <c r="D587" s="419"/>
      <c r="E587" s="419"/>
      <c r="F587" s="420">
        <f t="shared" si="126"/>
        <v>0</v>
      </c>
      <c r="G587" s="418">
        <v>30</v>
      </c>
      <c r="H587" s="420">
        <f t="shared" si="125"/>
        <v>0</v>
      </c>
    </row>
    <row r="588" spans="2:8" ht="19.5" thickBot="1" x14ac:dyDescent="0.3">
      <c r="B588" s="249">
        <v>17</v>
      </c>
      <c r="C588" s="250" t="s">
        <v>476</v>
      </c>
      <c r="D588" s="419"/>
      <c r="E588" s="419"/>
      <c r="F588" s="420">
        <f t="shared" si="126"/>
        <v>0</v>
      </c>
      <c r="G588" s="418">
        <v>30</v>
      </c>
      <c r="H588" s="420">
        <f t="shared" si="125"/>
        <v>0</v>
      </c>
    </row>
    <row r="589" spans="2:8" ht="19.5" thickBot="1" x14ac:dyDescent="0.3">
      <c r="B589" s="249">
        <v>18</v>
      </c>
      <c r="C589" s="250" t="s">
        <v>477</v>
      </c>
      <c r="D589" s="419"/>
      <c r="E589" s="419"/>
      <c r="F589" s="420">
        <f t="shared" si="126"/>
        <v>0</v>
      </c>
      <c r="G589" s="418">
        <v>30</v>
      </c>
      <c r="H589" s="420">
        <f t="shared" si="125"/>
        <v>0</v>
      </c>
    </row>
    <row r="590" spans="2:8" ht="19.5" thickBot="1" x14ac:dyDescent="0.3">
      <c r="B590" s="249">
        <v>19</v>
      </c>
      <c r="C590" s="250" t="s">
        <v>478</v>
      </c>
      <c r="D590" s="419"/>
      <c r="E590" s="419"/>
      <c r="F590" s="420">
        <f t="shared" si="126"/>
        <v>0</v>
      </c>
      <c r="G590" s="418">
        <v>30</v>
      </c>
      <c r="H590" s="420">
        <f t="shared" si="125"/>
        <v>0</v>
      </c>
    </row>
    <row r="591" spans="2:8" ht="19.5" thickBot="1" x14ac:dyDescent="0.3">
      <c r="B591" s="249">
        <v>20</v>
      </c>
      <c r="C591" s="250" t="s">
        <v>479</v>
      </c>
      <c r="D591" s="419"/>
      <c r="E591" s="419"/>
      <c r="F591" s="420">
        <f t="shared" si="126"/>
        <v>0</v>
      </c>
      <c r="G591" s="418">
        <v>30</v>
      </c>
      <c r="H591" s="420">
        <f t="shared" si="125"/>
        <v>0</v>
      </c>
    </row>
    <row r="592" spans="2:8" ht="19.5" thickBot="1" x14ac:dyDescent="0.3">
      <c r="B592" s="249">
        <v>21</v>
      </c>
      <c r="C592" s="250" t="s">
        <v>480</v>
      </c>
      <c r="D592" s="419"/>
      <c r="E592" s="419"/>
      <c r="F592" s="420">
        <f t="shared" si="126"/>
        <v>0</v>
      </c>
      <c r="G592" s="418">
        <v>30</v>
      </c>
      <c r="H592" s="420">
        <f t="shared" si="125"/>
        <v>0</v>
      </c>
    </row>
    <row r="593" spans="2:8" ht="19.5" thickBot="1" x14ac:dyDescent="0.3">
      <c r="B593" s="249">
        <v>22</v>
      </c>
      <c r="C593" s="250" t="s">
        <v>481</v>
      </c>
      <c r="D593" s="419"/>
      <c r="E593" s="419"/>
      <c r="F593" s="420">
        <f t="shared" si="126"/>
        <v>0</v>
      </c>
      <c r="G593" s="418">
        <v>30</v>
      </c>
      <c r="H593" s="420">
        <f t="shared" si="125"/>
        <v>0</v>
      </c>
    </row>
    <row r="594" spans="2:8" ht="19.5" thickBot="1" x14ac:dyDescent="0.3">
      <c r="B594" s="249">
        <v>23</v>
      </c>
      <c r="C594" s="250" t="s">
        <v>482</v>
      </c>
      <c r="D594" s="419"/>
      <c r="E594" s="419"/>
      <c r="F594" s="420">
        <f t="shared" si="126"/>
        <v>0</v>
      </c>
      <c r="G594" s="418">
        <v>30</v>
      </c>
      <c r="H594" s="420">
        <f t="shared" si="125"/>
        <v>0</v>
      </c>
    </row>
    <row r="595" spans="2:8" ht="19.5" thickBot="1" x14ac:dyDescent="0.3">
      <c r="B595" s="249">
        <v>24</v>
      </c>
      <c r="C595" s="250" t="s">
        <v>483</v>
      </c>
      <c r="D595" s="419"/>
      <c r="E595" s="419"/>
      <c r="F595" s="420">
        <f t="shared" si="126"/>
        <v>0</v>
      </c>
      <c r="G595" s="418">
        <v>30</v>
      </c>
      <c r="H595" s="420">
        <f t="shared" si="125"/>
        <v>0</v>
      </c>
    </row>
    <row r="596" spans="2:8" ht="19.5" thickBot="1" x14ac:dyDescent="0.3">
      <c r="B596" s="249">
        <v>25</v>
      </c>
      <c r="C596" s="250" t="s">
        <v>484</v>
      </c>
      <c r="D596" s="419"/>
      <c r="E596" s="419"/>
      <c r="F596" s="420">
        <f t="shared" si="126"/>
        <v>0</v>
      </c>
      <c r="G596" s="418">
        <v>30</v>
      </c>
      <c r="H596" s="420">
        <f t="shared" si="125"/>
        <v>0</v>
      </c>
    </row>
    <row r="597" spans="2:8" ht="19.5" thickBot="1" x14ac:dyDescent="0.3">
      <c r="B597" s="249">
        <v>26</v>
      </c>
      <c r="C597" s="250" t="s">
        <v>485</v>
      </c>
      <c r="D597" s="419"/>
      <c r="E597" s="419"/>
      <c r="F597" s="420">
        <f t="shared" si="126"/>
        <v>0</v>
      </c>
      <c r="G597" s="418">
        <v>30</v>
      </c>
      <c r="H597" s="420">
        <f t="shared" si="125"/>
        <v>0</v>
      </c>
    </row>
    <row r="598" spans="2:8" ht="19.5" thickBot="1" x14ac:dyDescent="0.3">
      <c r="B598" s="249">
        <v>27</v>
      </c>
      <c r="C598" s="250" t="s">
        <v>486</v>
      </c>
      <c r="D598" s="419"/>
      <c r="E598" s="419"/>
      <c r="F598" s="420">
        <f t="shared" si="126"/>
        <v>0</v>
      </c>
      <c r="G598" s="418">
        <v>30</v>
      </c>
      <c r="H598" s="420">
        <f t="shared" si="125"/>
        <v>0</v>
      </c>
    </row>
    <row r="599" spans="2:8" ht="19.5" thickBot="1" x14ac:dyDescent="0.3">
      <c r="B599" s="249">
        <v>28</v>
      </c>
      <c r="C599" s="250" t="s">
        <v>487</v>
      </c>
      <c r="D599" s="419"/>
      <c r="E599" s="419"/>
      <c r="F599" s="420">
        <f t="shared" si="126"/>
        <v>0</v>
      </c>
      <c r="G599" s="418">
        <v>30</v>
      </c>
      <c r="H599" s="420">
        <f t="shared" si="125"/>
        <v>0</v>
      </c>
    </row>
    <row r="600" spans="2:8" ht="19.5" thickBot="1" x14ac:dyDescent="0.3">
      <c r="B600" s="249">
        <v>29</v>
      </c>
      <c r="C600" s="250" t="s">
        <v>488</v>
      </c>
      <c r="D600" s="419"/>
      <c r="E600" s="419"/>
      <c r="F600" s="420">
        <f t="shared" si="126"/>
        <v>0</v>
      </c>
      <c r="G600" s="418">
        <v>30</v>
      </c>
      <c r="H600" s="420">
        <f t="shared" si="125"/>
        <v>0</v>
      </c>
    </row>
    <row r="601" spans="2:8" ht="19.5" thickBot="1" x14ac:dyDescent="0.3">
      <c r="B601" s="249">
        <v>30</v>
      </c>
      <c r="C601" s="250" t="s">
        <v>489</v>
      </c>
      <c r="D601" s="419"/>
      <c r="E601" s="419"/>
      <c r="F601" s="420">
        <f t="shared" si="126"/>
        <v>0</v>
      </c>
      <c r="G601" s="418">
        <v>30</v>
      </c>
      <c r="H601" s="420">
        <f t="shared" si="125"/>
        <v>0</v>
      </c>
    </row>
    <row r="602" spans="2:8" ht="19.5" thickBot="1" x14ac:dyDescent="0.3">
      <c r="B602" s="249">
        <v>31</v>
      </c>
      <c r="C602" s="250" t="s">
        <v>490</v>
      </c>
      <c r="D602" s="419"/>
      <c r="E602" s="419"/>
      <c r="F602" s="420">
        <f t="shared" si="126"/>
        <v>0</v>
      </c>
      <c r="G602" s="418">
        <v>30</v>
      </c>
      <c r="H602" s="420">
        <f t="shared" si="125"/>
        <v>0</v>
      </c>
    </row>
    <row r="603" spans="2:8" ht="19.5" thickBot="1" x14ac:dyDescent="0.3">
      <c r="B603" s="249">
        <v>32</v>
      </c>
      <c r="C603" s="250" t="s">
        <v>491</v>
      </c>
      <c r="D603" s="419"/>
      <c r="E603" s="419"/>
      <c r="F603" s="420">
        <f t="shared" si="126"/>
        <v>0</v>
      </c>
      <c r="G603" s="418">
        <v>30</v>
      </c>
      <c r="H603" s="420">
        <f t="shared" si="125"/>
        <v>0</v>
      </c>
    </row>
    <row r="604" spans="2:8" ht="19.5" thickBot="1" x14ac:dyDescent="0.3">
      <c r="B604" s="249">
        <v>33</v>
      </c>
      <c r="C604" s="250" t="s">
        <v>492</v>
      </c>
      <c r="D604" s="419"/>
      <c r="E604" s="419"/>
      <c r="F604" s="420">
        <f t="shared" si="126"/>
        <v>0</v>
      </c>
      <c r="G604" s="418">
        <v>30</v>
      </c>
      <c r="H604" s="420">
        <f t="shared" si="125"/>
        <v>0</v>
      </c>
    </row>
    <row r="605" spans="2:8" ht="19.5" thickBot="1" x14ac:dyDescent="0.3">
      <c r="B605" s="249">
        <v>34</v>
      </c>
      <c r="C605" s="250" t="s">
        <v>493</v>
      </c>
      <c r="D605" s="419"/>
      <c r="E605" s="419"/>
      <c r="F605" s="420">
        <f t="shared" si="126"/>
        <v>0</v>
      </c>
      <c r="G605" s="418">
        <v>30</v>
      </c>
      <c r="H605" s="420">
        <f t="shared" si="125"/>
        <v>0</v>
      </c>
    </row>
    <row r="606" spans="2:8" ht="19.5" thickBot="1" x14ac:dyDescent="0.3">
      <c r="B606" s="249">
        <v>35</v>
      </c>
      <c r="C606" s="250" t="s">
        <v>494</v>
      </c>
      <c r="D606" s="419"/>
      <c r="E606" s="419"/>
      <c r="F606" s="420">
        <f t="shared" si="126"/>
        <v>0</v>
      </c>
      <c r="G606" s="418">
        <v>30</v>
      </c>
      <c r="H606" s="420">
        <f t="shared" si="125"/>
        <v>0</v>
      </c>
    </row>
    <row r="607" spans="2:8" ht="19.5" thickBot="1" x14ac:dyDescent="0.3">
      <c r="B607" s="249">
        <v>36</v>
      </c>
      <c r="C607" s="251" t="s">
        <v>495</v>
      </c>
      <c r="D607" s="419"/>
      <c r="E607" s="419"/>
      <c r="F607" s="420">
        <f t="shared" si="126"/>
        <v>0</v>
      </c>
      <c r="G607" s="418">
        <v>30</v>
      </c>
      <c r="H607" s="420">
        <f t="shared" si="125"/>
        <v>0</v>
      </c>
    </row>
    <row r="608" spans="2:8" ht="19.5" thickBot="1" x14ac:dyDescent="0.3">
      <c r="B608" s="252">
        <v>37</v>
      </c>
      <c r="C608" s="253" t="s">
        <v>496</v>
      </c>
      <c r="D608" s="421"/>
      <c r="E608" s="421"/>
      <c r="F608" s="420">
        <f>D608+E608</f>
        <v>0</v>
      </c>
      <c r="G608" s="418">
        <v>30</v>
      </c>
      <c r="H608" s="420">
        <f>F608*G608</f>
        <v>0</v>
      </c>
    </row>
  </sheetData>
  <mergeCells count="22">
    <mergeCell ref="B337:B555"/>
    <mergeCell ref="B556:B559"/>
    <mergeCell ref="B566:H566"/>
    <mergeCell ref="B567:B571"/>
    <mergeCell ref="C567:C571"/>
    <mergeCell ref="D567:D571"/>
    <mergeCell ref="E567:E571"/>
    <mergeCell ref="F567:F571"/>
    <mergeCell ref="G567:G571"/>
    <mergeCell ref="H567:H571"/>
    <mergeCell ref="B186:B247"/>
    <mergeCell ref="B248:B256"/>
    <mergeCell ref="B257:B336"/>
    <mergeCell ref="B2:H2"/>
    <mergeCell ref="G3:G7"/>
    <mergeCell ref="H3:H7"/>
    <mergeCell ref="B8:B185"/>
    <mergeCell ref="F3:F7"/>
    <mergeCell ref="B3:B7"/>
    <mergeCell ref="C3:C7"/>
    <mergeCell ref="D3:D7"/>
    <mergeCell ref="E3:E7"/>
  </mergeCells>
  <pageMargins left="0.511811024" right="0.511811024" top="0.78740157499999996" bottom="0.78740157499999996" header="0.31496062000000002" footer="0.31496062000000002"/>
  <pageSetup paperSize="9" scale="38"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E4E00-5642-4F6B-B5BE-99F676F727CE}">
  <sheetPr>
    <pageSetUpPr fitToPage="1"/>
  </sheetPr>
  <dimension ref="B2:J46"/>
  <sheetViews>
    <sheetView showGridLines="0" zoomScale="85" zoomScaleNormal="85" workbookViewId="0">
      <pane ySplit="3" topLeftCell="A4" activePane="bottomLeft" state="frozen"/>
      <selection pane="bottomLeft" activeCell="B1" sqref="B1"/>
    </sheetView>
  </sheetViews>
  <sheetFormatPr defaultColWidth="17.5703125" defaultRowHeight="15" x14ac:dyDescent="0.25"/>
  <cols>
    <col min="1" max="1" width="7.28515625" style="48" customWidth="1"/>
    <col min="2" max="3" width="17.5703125" style="48"/>
    <col min="4" max="4" width="22.85546875" style="48" customWidth="1"/>
    <col min="5" max="8" width="17.5703125" style="48"/>
    <col min="9" max="10" width="34.7109375" style="48" customWidth="1"/>
    <col min="11" max="16384" width="17.5703125" style="48"/>
  </cols>
  <sheetData>
    <row r="2" spans="2:10" ht="27.75" customHeight="1" x14ac:dyDescent="0.25">
      <c r="B2" s="627" t="s">
        <v>497</v>
      </c>
      <c r="C2" s="628"/>
      <c r="D2" s="628"/>
      <c r="E2" s="628"/>
      <c r="F2" s="628"/>
      <c r="G2" s="628"/>
      <c r="H2" s="628"/>
      <c r="I2" s="628"/>
      <c r="J2" s="629"/>
    </row>
    <row r="3" spans="2:10" ht="30.75" customHeight="1" x14ac:dyDescent="0.25">
      <c r="B3" s="319" t="s">
        <v>498</v>
      </c>
      <c r="C3" s="320" t="s">
        <v>499</v>
      </c>
      <c r="D3" s="320" t="s">
        <v>455</v>
      </c>
      <c r="E3" s="320" t="s">
        <v>500</v>
      </c>
      <c r="F3" s="321" t="s">
        <v>498</v>
      </c>
      <c r="G3" s="321" t="s">
        <v>501</v>
      </c>
      <c r="H3" s="321" t="s">
        <v>502</v>
      </c>
      <c r="I3" s="321" t="s">
        <v>713</v>
      </c>
      <c r="J3" s="322" t="s">
        <v>712</v>
      </c>
    </row>
    <row r="4" spans="2:10" ht="60" x14ac:dyDescent="0.25">
      <c r="B4" s="613" t="s">
        <v>503</v>
      </c>
      <c r="C4" s="616" t="s">
        <v>504</v>
      </c>
      <c r="D4" s="313" t="s">
        <v>505</v>
      </c>
      <c r="E4" s="314">
        <v>111</v>
      </c>
      <c r="F4" s="315" t="s">
        <v>506</v>
      </c>
      <c r="G4" s="316"/>
      <c r="H4" s="316"/>
      <c r="I4" s="317">
        <f>G4+H4</f>
        <v>0</v>
      </c>
      <c r="J4" s="318">
        <f>E4*I4</f>
        <v>0</v>
      </c>
    </row>
    <row r="5" spans="2:10" ht="30" x14ac:dyDescent="0.25">
      <c r="B5" s="613"/>
      <c r="C5" s="616"/>
      <c r="D5" s="85" t="s">
        <v>507</v>
      </c>
      <c r="E5" s="86">
        <v>22</v>
      </c>
      <c r="F5" s="87" t="s">
        <v>506</v>
      </c>
      <c r="G5" s="266"/>
      <c r="H5" s="266"/>
      <c r="I5" s="267">
        <f t="shared" ref="I5:I43" si="0">G5+H5</f>
        <v>0</v>
      </c>
      <c r="J5" s="309">
        <f t="shared" ref="J5:J43" si="1">E5*I5</f>
        <v>0</v>
      </c>
    </row>
    <row r="6" spans="2:10" ht="30" x14ac:dyDescent="0.25">
      <c r="B6" s="613"/>
      <c r="C6" s="617"/>
      <c r="D6" s="85" t="s">
        <v>508</v>
      </c>
      <c r="E6" s="86">
        <v>22</v>
      </c>
      <c r="F6" s="87" t="s">
        <v>506</v>
      </c>
      <c r="G6" s="266"/>
      <c r="H6" s="266"/>
      <c r="I6" s="267">
        <f t="shared" si="0"/>
        <v>0</v>
      </c>
      <c r="J6" s="309">
        <f t="shared" si="1"/>
        <v>0</v>
      </c>
    </row>
    <row r="7" spans="2:10" ht="45" x14ac:dyDescent="0.25">
      <c r="B7" s="613"/>
      <c r="C7" s="88" t="s">
        <v>509</v>
      </c>
      <c r="D7" s="85" t="s">
        <v>510</v>
      </c>
      <c r="E7" s="86">
        <v>81</v>
      </c>
      <c r="F7" s="87" t="s">
        <v>506</v>
      </c>
      <c r="G7" s="266"/>
      <c r="H7" s="266"/>
      <c r="I7" s="267">
        <f t="shared" si="0"/>
        <v>0</v>
      </c>
      <c r="J7" s="309">
        <f t="shared" si="1"/>
        <v>0</v>
      </c>
    </row>
    <row r="8" spans="2:10" ht="135" x14ac:dyDescent="0.25">
      <c r="B8" s="613"/>
      <c r="C8" s="618" t="s">
        <v>511</v>
      </c>
      <c r="D8" s="85" t="s">
        <v>512</v>
      </c>
      <c r="E8" s="86">
        <v>660</v>
      </c>
      <c r="F8" s="87" t="s">
        <v>513</v>
      </c>
      <c r="G8" s="266"/>
      <c r="H8" s="266"/>
      <c r="I8" s="267">
        <f t="shared" si="0"/>
        <v>0</v>
      </c>
      <c r="J8" s="309">
        <f t="shared" si="1"/>
        <v>0</v>
      </c>
    </row>
    <row r="9" spans="2:10" ht="45" x14ac:dyDescent="0.25">
      <c r="B9" s="613"/>
      <c r="C9" s="617"/>
      <c r="D9" s="85" t="s">
        <v>514</v>
      </c>
      <c r="E9" s="86">
        <v>22</v>
      </c>
      <c r="F9" s="87" t="s">
        <v>506</v>
      </c>
      <c r="G9" s="266"/>
      <c r="H9" s="266"/>
      <c r="I9" s="267">
        <f t="shared" si="0"/>
        <v>0</v>
      </c>
      <c r="J9" s="309">
        <f t="shared" si="1"/>
        <v>0</v>
      </c>
    </row>
    <row r="10" spans="2:10" ht="90" x14ac:dyDescent="0.25">
      <c r="B10" s="613"/>
      <c r="C10" s="88" t="s">
        <v>515</v>
      </c>
      <c r="D10" s="85" t="s">
        <v>516</v>
      </c>
      <c r="E10" s="86">
        <v>38</v>
      </c>
      <c r="F10" s="87" t="s">
        <v>506</v>
      </c>
      <c r="G10" s="266"/>
      <c r="H10" s="266"/>
      <c r="I10" s="267">
        <f t="shared" si="0"/>
        <v>0</v>
      </c>
      <c r="J10" s="309">
        <f t="shared" si="1"/>
        <v>0</v>
      </c>
    </row>
    <row r="11" spans="2:10" ht="45.75" thickBot="1" x14ac:dyDescent="0.3">
      <c r="B11" s="614"/>
      <c r="C11" s="92" t="s">
        <v>517</v>
      </c>
      <c r="D11" s="93" t="s">
        <v>518</v>
      </c>
      <c r="E11" s="94">
        <f>SUM(E9:E10)</f>
        <v>60</v>
      </c>
      <c r="F11" s="95" t="s">
        <v>506</v>
      </c>
      <c r="G11" s="310"/>
      <c r="H11" s="310"/>
      <c r="I11" s="311">
        <f t="shared" si="0"/>
        <v>0</v>
      </c>
      <c r="J11" s="312">
        <f t="shared" si="1"/>
        <v>0</v>
      </c>
    </row>
    <row r="12" spans="2:10" ht="45" x14ac:dyDescent="0.25">
      <c r="B12" s="612" t="s">
        <v>519</v>
      </c>
      <c r="C12" s="615" t="s">
        <v>504</v>
      </c>
      <c r="D12" s="89" t="s">
        <v>520</v>
      </c>
      <c r="E12" s="90">
        <v>64</v>
      </c>
      <c r="F12" s="91" t="s">
        <v>506</v>
      </c>
      <c r="G12" s="306"/>
      <c r="H12" s="306"/>
      <c r="I12" s="307">
        <f t="shared" si="0"/>
        <v>0</v>
      </c>
      <c r="J12" s="308">
        <f t="shared" si="1"/>
        <v>0</v>
      </c>
    </row>
    <row r="13" spans="2:10" ht="30" x14ac:dyDescent="0.25">
      <c r="B13" s="613"/>
      <c r="C13" s="616"/>
      <c r="D13" s="85" t="s">
        <v>507</v>
      </c>
      <c r="E13" s="86">
        <v>12</v>
      </c>
      <c r="F13" s="87" t="s">
        <v>506</v>
      </c>
      <c r="G13" s="266"/>
      <c r="H13" s="266"/>
      <c r="I13" s="267">
        <f t="shared" si="0"/>
        <v>0</v>
      </c>
      <c r="J13" s="309">
        <f t="shared" si="1"/>
        <v>0</v>
      </c>
    </row>
    <row r="14" spans="2:10" ht="30" x14ac:dyDescent="0.25">
      <c r="B14" s="613"/>
      <c r="C14" s="617"/>
      <c r="D14" s="85" t="s">
        <v>508</v>
      </c>
      <c r="E14" s="86">
        <v>12</v>
      </c>
      <c r="F14" s="87" t="s">
        <v>506</v>
      </c>
      <c r="G14" s="266"/>
      <c r="H14" s="266"/>
      <c r="I14" s="267">
        <f t="shared" si="0"/>
        <v>0</v>
      </c>
      <c r="J14" s="309">
        <f t="shared" si="1"/>
        <v>0</v>
      </c>
    </row>
    <row r="15" spans="2:10" ht="45" x14ac:dyDescent="0.25">
      <c r="B15" s="613"/>
      <c r="C15" s="88" t="s">
        <v>509</v>
      </c>
      <c r="D15" s="85" t="s">
        <v>521</v>
      </c>
      <c r="E15" s="86">
        <v>68</v>
      </c>
      <c r="F15" s="87" t="s">
        <v>506</v>
      </c>
      <c r="G15" s="266"/>
      <c r="H15" s="266"/>
      <c r="I15" s="267">
        <f t="shared" si="0"/>
        <v>0</v>
      </c>
      <c r="J15" s="309">
        <f t="shared" si="1"/>
        <v>0</v>
      </c>
    </row>
    <row r="16" spans="2:10" ht="135" x14ac:dyDescent="0.25">
      <c r="B16" s="613"/>
      <c r="C16" s="618" t="s">
        <v>511</v>
      </c>
      <c r="D16" s="85" t="s">
        <v>512</v>
      </c>
      <c r="E16" s="86">
        <v>12</v>
      </c>
      <c r="F16" s="87" t="s">
        <v>513</v>
      </c>
      <c r="G16" s="266"/>
      <c r="H16" s="266"/>
      <c r="I16" s="267">
        <f t="shared" si="0"/>
        <v>0</v>
      </c>
      <c r="J16" s="309">
        <f t="shared" si="1"/>
        <v>0</v>
      </c>
    </row>
    <row r="17" spans="2:10" ht="45" x14ac:dyDescent="0.25">
      <c r="B17" s="613"/>
      <c r="C17" s="617"/>
      <c r="D17" s="85" t="s">
        <v>514</v>
      </c>
      <c r="E17" s="86">
        <v>12</v>
      </c>
      <c r="F17" s="87" t="s">
        <v>506</v>
      </c>
      <c r="G17" s="266"/>
      <c r="H17" s="266"/>
      <c r="I17" s="267">
        <f t="shared" si="0"/>
        <v>0</v>
      </c>
      <c r="J17" s="309">
        <f t="shared" si="1"/>
        <v>0</v>
      </c>
    </row>
    <row r="18" spans="2:10" ht="90" x14ac:dyDescent="0.25">
      <c r="B18" s="613"/>
      <c r="C18" s="88" t="s">
        <v>515</v>
      </c>
      <c r="D18" s="85" t="s">
        <v>522</v>
      </c>
      <c r="E18" s="86">
        <v>28</v>
      </c>
      <c r="F18" s="87" t="s">
        <v>506</v>
      </c>
      <c r="G18" s="266"/>
      <c r="H18" s="266"/>
      <c r="I18" s="267">
        <f t="shared" si="0"/>
        <v>0</v>
      </c>
      <c r="J18" s="309">
        <f t="shared" si="1"/>
        <v>0</v>
      </c>
    </row>
    <row r="19" spans="2:10" ht="45.75" thickBot="1" x14ac:dyDescent="0.3">
      <c r="B19" s="614"/>
      <c r="C19" s="92" t="s">
        <v>517</v>
      </c>
      <c r="D19" s="93" t="s">
        <v>518</v>
      </c>
      <c r="E19" s="94">
        <f>SUM(E17:E18)</f>
        <v>40</v>
      </c>
      <c r="F19" s="95" t="s">
        <v>506</v>
      </c>
      <c r="G19" s="310"/>
      <c r="H19" s="310"/>
      <c r="I19" s="311">
        <f t="shared" si="0"/>
        <v>0</v>
      </c>
      <c r="J19" s="312">
        <f t="shared" si="1"/>
        <v>0</v>
      </c>
    </row>
    <row r="20" spans="2:10" ht="60" x14ac:dyDescent="0.25">
      <c r="B20" s="624" t="s">
        <v>523</v>
      </c>
      <c r="C20" s="615" t="s">
        <v>504</v>
      </c>
      <c r="D20" s="89" t="s">
        <v>505</v>
      </c>
      <c r="E20" s="90">
        <v>1</v>
      </c>
      <c r="F20" s="91" t="s">
        <v>506</v>
      </c>
      <c r="G20" s="306"/>
      <c r="H20" s="306"/>
      <c r="I20" s="307">
        <f t="shared" si="0"/>
        <v>0</v>
      </c>
      <c r="J20" s="308">
        <f t="shared" si="1"/>
        <v>0</v>
      </c>
    </row>
    <row r="21" spans="2:10" ht="30" x14ac:dyDescent="0.25">
      <c r="B21" s="625"/>
      <c r="C21" s="616"/>
      <c r="D21" s="85" t="s">
        <v>507</v>
      </c>
      <c r="E21" s="86">
        <v>7</v>
      </c>
      <c r="F21" s="87" t="s">
        <v>506</v>
      </c>
      <c r="G21" s="266"/>
      <c r="H21" s="266"/>
      <c r="I21" s="267">
        <f t="shared" si="0"/>
        <v>0</v>
      </c>
      <c r="J21" s="309">
        <f t="shared" si="1"/>
        <v>0</v>
      </c>
    </row>
    <row r="22" spans="2:10" ht="30" x14ac:dyDescent="0.25">
      <c r="B22" s="625"/>
      <c r="C22" s="617"/>
      <c r="D22" s="85" t="s">
        <v>508</v>
      </c>
      <c r="E22" s="86">
        <v>7</v>
      </c>
      <c r="F22" s="87" t="s">
        <v>506</v>
      </c>
      <c r="G22" s="266"/>
      <c r="H22" s="266"/>
      <c r="I22" s="267">
        <f t="shared" si="0"/>
        <v>0</v>
      </c>
      <c r="J22" s="309">
        <f t="shared" si="1"/>
        <v>0</v>
      </c>
    </row>
    <row r="23" spans="2:10" ht="45" x14ac:dyDescent="0.25">
      <c r="B23" s="625"/>
      <c r="C23" s="88" t="s">
        <v>509</v>
      </c>
      <c r="D23" s="85" t="s">
        <v>521</v>
      </c>
      <c r="E23" s="86">
        <v>33</v>
      </c>
      <c r="F23" s="87" t="s">
        <v>506</v>
      </c>
      <c r="G23" s="266"/>
      <c r="H23" s="266"/>
      <c r="I23" s="267">
        <f t="shared" si="0"/>
        <v>0</v>
      </c>
      <c r="J23" s="309">
        <f t="shared" si="1"/>
        <v>0</v>
      </c>
    </row>
    <row r="24" spans="2:10" ht="135" x14ac:dyDescent="0.25">
      <c r="B24" s="625"/>
      <c r="C24" s="618" t="s">
        <v>511</v>
      </c>
      <c r="D24" s="85" t="s">
        <v>512</v>
      </c>
      <c r="E24" s="86">
        <v>3</v>
      </c>
      <c r="F24" s="87" t="s">
        <v>513</v>
      </c>
      <c r="G24" s="266"/>
      <c r="H24" s="266"/>
      <c r="I24" s="267">
        <f t="shared" si="0"/>
        <v>0</v>
      </c>
      <c r="J24" s="309">
        <f t="shared" si="1"/>
        <v>0</v>
      </c>
    </row>
    <row r="25" spans="2:10" ht="45" x14ac:dyDescent="0.25">
      <c r="B25" s="625"/>
      <c r="C25" s="617"/>
      <c r="D25" s="85" t="s">
        <v>514</v>
      </c>
      <c r="E25" s="86">
        <v>3</v>
      </c>
      <c r="F25" s="87" t="s">
        <v>506</v>
      </c>
      <c r="G25" s="266"/>
      <c r="H25" s="266"/>
      <c r="I25" s="267">
        <f t="shared" si="0"/>
        <v>0</v>
      </c>
      <c r="J25" s="309">
        <f t="shared" si="1"/>
        <v>0</v>
      </c>
    </row>
    <row r="26" spans="2:10" ht="90" x14ac:dyDescent="0.25">
      <c r="B26" s="625"/>
      <c r="C26" s="88" t="s">
        <v>515</v>
      </c>
      <c r="D26" s="85" t="s">
        <v>522</v>
      </c>
      <c r="E26" s="86">
        <v>1</v>
      </c>
      <c r="F26" s="87" t="s">
        <v>506</v>
      </c>
      <c r="G26" s="266"/>
      <c r="H26" s="266"/>
      <c r="I26" s="267">
        <f t="shared" si="0"/>
        <v>0</v>
      </c>
      <c r="J26" s="309">
        <f t="shared" si="1"/>
        <v>0</v>
      </c>
    </row>
    <row r="27" spans="2:10" ht="45.75" thickBot="1" x14ac:dyDescent="0.3">
      <c r="B27" s="626"/>
      <c r="C27" s="92" t="s">
        <v>517</v>
      </c>
      <c r="D27" s="93" t="s">
        <v>518</v>
      </c>
      <c r="E27" s="94">
        <v>28</v>
      </c>
      <c r="F27" s="95" t="s">
        <v>506</v>
      </c>
      <c r="G27" s="310"/>
      <c r="H27" s="310"/>
      <c r="I27" s="311">
        <f t="shared" si="0"/>
        <v>0</v>
      </c>
      <c r="J27" s="312">
        <f t="shared" si="1"/>
        <v>0</v>
      </c>
    </row>
    <row r="28" spans="2:10" ht="45" x14ac:dyDescent="0.25">
      <c r="B28" s="612" t="s">
        <v>524</v>
      </c>
      <c r="C28" s="615" t="s">
        <v>504</v>
      </c>
      <c r="D28" s="89" t="s">
        <v>520</v>
      </c>
      <c r="E28" s="90">
        <f>20+16+162+7</f>
        <v>205</v>
      </c>
      <c r="F28" s="91" t="s">
        <v>506</v>
      </c>
      <c r="G28" s="306"/>
      <c r="H28" s="306"/>
      <c r="I28" s="307">
        <f t="shared" si="0"/>
        <v>0</v>
      </c>
      <c r="J28" s="308">
        <f t="shared" si="1"/>
        <v>0</v>
      </c>
    </row>
    <row r="29" spans="2:10" ht="30" x14ac:dyDescent="0.25">
      <c r="B29" s="613"/>
      <c r="C29" s="616"/>
      <c r="D29" s="85" t="s">
        <v>507</v>
      </c>
      <c r="E29" s="86">
        <v>14</v>
      </c>
      <c r="F29" s="87" t="s">
        <v>506</v>
      </c>
      <c r="G29" s="266"/>
      <c r="H29" s="266"/>
      <c r="I29" s="267">
        <f t="shared" si="0"/>
        <v>0</v>
      </c>
      <c r="J29" s="309">
        <f t="shared" si="1"/>
        <v>0</v>
      </c>
    </row>
    <row r="30" spans="2:10" ht="30" x14ac:dyDescent="0.25">
      <c r="B30" s="613"/>
      <c r="C30" s="617"/>
      <c r="D30" s="85" t="s">
        <v>508</v>
      </c>
      <c r="E30" s="86">
        <v>14</v>
      </c>
      <c r="F30" s="87" t="s">
        <v>506</v>
      </c>
      <c r="G30" s="266"/>
      <c r="H30" s="266"/>
      <c r="I30" s="267">
        <f t="shared" si="0"/>
        <v>0</v>
      </c>
      <c r="J30" s="309">
        <f t="shared" si="1"/>
        <v>0</v>
      </c>
    </row>
    <row r="31" spans="2:10" ht="45" x14ac:dyDescent="0.25">
      <c r="B31" s="613"/>
      <c r="C31" s="88" t="s">
        <v>509</v>
      </c>
      <c r="D31" s="85" t="s">
        <v>510</v>
      </c>
      <c r="E31" s="86">
        <f>31+230+9+2</f>
        <v>272</v>
      </c>
      <c r="F31" s="87" t="s">
        <v>506</v>
      </c>
      <c r="G31" s="266"/>
      <c r="H31" s="266"/>
      <c r="I31" s="267">
        <f t="shared" si="0"/>
        <v>0</v>
      </c>
      <c r="J31" s="309">
        <f t="shared" si="1"/>
        <v>0</v>
      </c>
    </row>
    <row r="32" spans="2:10" ht="135" x14ac:dyDescent="0.25">
      <c r="B32" s="613"/>
      <c r="C32" s="618" t="s">
        <v>511</v>
      </c>
      <c r="D32" s="85" t="s">
        <v>525</v>
      </c>
      <c r="E32" s="86">
        <v>14</v>
      </c>
      <c r="F32" s="87" t="s">
        <v>513</v>
      </c>
      <c r="G32" s="266"/>
      <c r="H32" s="266"/>
      <c r="I32" s="267">
        <f t="shared" si="0"/>
        <v>0</v>
      </c>
      <c r="J32" s="309">
        <f t="shared" si="1"/>
        <v>0</v>
      </c>
    </row>
    <row r="33" spans="2:10" ht="45" x14ac:dyDescent="0.25">
      <c r="B33" s="613"/>
      <c r="C33" s="617"/>
      <c r="D33" s="85" t="s">
        <v>526</v>
      </c>
      <c r="E33" s="86">
        <v>28</v>
      </c>
      <c r="F33" s="87" t="s">
        <v>506</v>
      </c>
      <c r="G33" s="266"/>
      <c r="H33" s="266"/>
      <c r="I33" s="267">
        <f t="shared" si="0"/>
        <v>0</v>
      </c>
      <c r="J33" s="309">
        <f t="shared" si="1"/>
        <v>0</v>
      </c>
    </row>
    <row r="34" spans="2:10" ht="90" x14ac:dyDescent="0.25">
      <c r="B34" s="613"/>
      <c r="C34" s="88" t="s">
        <v>515</v>
      </c>
      <c r="D34" s="85" t="s">
        <v>522</v>
      </c>
      <c r="E34" s="86">
        <v>17</v>
      </c>
      <c r="F34" s="87" t="s">
        <v>506</v>
      </c>
      <c r="G34" s="266"/>
      <c r="H34" s="266"/>
      <c r="I34" s="267">
        <f t="shared" si="0"/>
        <v>0</v>
      </c>
      <c r="J34" s="309">
        <f t="shared" si="1"/>
        <v>0</v>
      </c>
    </row>
    <row r="35" spans="2:10" ht="45.75" thickBot="1" x14ac:dyDescent="0.3">
      <c r="B35" s="614"/>
      <c r="C35" s="92" t="s">
        <v>517</v>
      </c>
      <c r="D35" s="93" t="s">
        <v>518</v>
      </c>
      <c r="E35" s="94">
        <f>SUM(E33:E34)</f>
        <v>45</v>
      </c>
      <c r="F35" s="95" t="s">
        <v>506</v>
      </c>
      <c r="G35" s="310"/>
      <c r="H35" s="310"/>
      <c r="I35" s="311">
        <f t="shared" si="0"/>
        <v>0</v>
      </c>
      <c r="J35" s="312">
        <f t="shared" si="1"/>
        <v>0</v>
      </c>
    </row>
    <row r="36" spans="2:10" ht="30" x14ac:dyDescent="0.25">
      <c r="B36" s="621" t="s">
        <v>527</v>
      </c>
      <c r="C36" s="615" t="s">
        <v>504</v>
      </c>
      <c r="D36" s="89" t="s">
        <v>528</v>
      </c>
      <c r="E36" s="90">
        <v>21</v>
      </c>
      <c r="F36" s="91" t="s">
        <v>506</v>
      </c>
      <c r="G36" s="306"/>
      <c r="H36" s="306"/>
      <c r="I36" s="307">
        <f t="shared" si="0"/>
        <v>0</v>
      </c>
      <c r="J36" s="308">
        <f t="shared" si="1"/>
        <v>0</v>
      </c>
    </row>
    <row r="37" spans="2:10" ht="30" x14ac:dyDescent="0.25">
      <c r="B37" s="622"/>
      <c r="C37" s="616"/>
      <c r="D37" s="85" t="s">
        <v>507</v>
      </c>
      <c r="E37" s="86">
        <v>3</v>
      </c>
      <c r="F37" s="87" t="s">
        <v>506</v>
      </c>
      <c r="G37" s="266"/>
      <c r="H37" s="266"/>
      <c r="I37" s="267">
        <f t="shared" si="0"/>
        <v>0</v>
      </c>
      <c r="J37" s="309">
        <f t="shared" si="1"/>
        <v>0</v>
      </c>
    </row>
    <row r="38" spans="2:10" ht="30" x14ac:dyDescent="0.25">
      <c r="B38" s="622"/>
      <c r="C38" s="617"/>
      <c r="D38" s="85" t="s">
        <v>508</v>
      </c>
      <c r="E38" s="86">
        <v>3</v>
      </c>
      <c r="F38" s="87" t="s">
        <v>506</v>
      </c>
      <c r="G38" s="266"/>
      <c r="H38" s="266"/>
      <c r="I38" s="267">
        <f t="shared" si="0"/>
        <v>0</v>
      </c>
      <c r="J38" s="309">
        <f t="shared" si="1"/>
        <v>0</v>
      </c>
    </row>
    <row r="39" spans="2:10" ht="45" x14ac:dyDescent="0.25">
      <c r="B39" s="622"/>
      <c r="C39" s="88" t="s">
        <v>509</v>
      </c>
      <c r="D39" s="85" t="s">
        <v>521</v>
      </c>
      <c r="E39" s="86">
        <v>13</v>
      </c>
      <c r="F39" s="87" t="s">
        <v>506</v>
      </c>
      <c r="G39" s="266"/>
      <c r="H39" s="266"/>
      <c r="I39" s="267">
        <f t="shared" si="0"/>
        <v>0</v>
      </c>
      <c r="J39" s="309">
        <f t="shared" si="1"/>
        <v>0</v>
      </c>
    </row>
    <row r="40" spans="2:10" ht="135" x14ac:dyDescent="0.25">
      <c r="B40" s="622"/>
      <c r="C40" s="618" t="s">
        <v>511</v>
      </c>
      <c r="D40" s="85" t="s">
        <v>512</v>
      </c>
      <c r="E40" s="86">
        <v>3</v>
      </c>
      <c r="F40" s="87" t="s">
        <v>513</v>
      </c>
      <c r="G40" s="266"/>
      <c r="H40" s="266"/>
      <c r="I40" s="267">
        <f t="shared" si="0"/>
        <v>0</v>
      </c>
      <c r="J40" s="309">
        <f t="shared" si="1"/>
        <v>0</v>
      </c>
    </row>
    <row r="41" spans="2:10" ht="45" x14ac:dyDescent="0.25">
      <c r="B41" s="622"/>
      <c r="C41" s="617"/>
      <c r="D41" s="85" t="s">
        <v>514</v>
      </c>
      <c r="E41" s="86">
        <v>3</v>
      </c>
      <c r="F41" s="87" t="s">
        <v>506</v>
      </c>
      <c r="G41" s="266"/>
      <c r="H41" s="266"/>
      <c r="I41" s="267">
        <f t="shared" si="0"/>
        <v>0</v>
      </c>
      <c r="J41" s="309">
        <f t="shared" si="1"/>
        <v>0</v>
      </c>
    </row>
    <row r="42" spans="2:10" ht="90" x14ac:dyDescent="0.25">
      <c r="B42" s="622"/>
      <c r="C42" s="88" t="s">
        <v>515</v>
      </c>
      <c r="D42" s="85" t="s">
        <v>522</v>
      </c>
      <c r="E42" s="86">
        <v>5</v>
      </c>
      <c r="F42" s="87" t="s">
        <v>506</v>
      </c>
      <c r="G42" s="266"/>
      <c r="H42" s="266"/>
      <c r="I42" s="267">
        <f t="shared" si="0"/>
        <v>0</v>
      </c>
      <c r="J42" s="309">
        <f>E42*I42</f>
        <v>0</v>
      </c>
    </row>
    <row r="43" spans="2:10" ht="45.75" thickBot="1" x14ac:dyDescent="0.3">
      <c r="B43" s="623"/>
      <c r="C43" s="92" t="s">
        <v>517</v>
      </c>
      <c r="D43" s="93" t="s">
        <v>518</v>
      </c>
      <c r="E43" s="94">
        <f>SUM(E41:E42)</f>
        <v>8</v>
      </c>
      <c r="F43" s="95" t="s">
        <v>506</v>
      </c>
      <c r="G43" s="310"/>
      <c r="H43" s="310"/>
      <c r="I43" s="311">
        <f t="shared" si="0"/>
        <v>0</v>
      </c>
      <c r="J43" s="312">
        <f t="shared" si="1"/>
        <v>0</v>
      </c>
    </row>
    <row r="44" spans="2:10" x14ac:dyDescent="0.25">
      <c r="B44" s="369" t="s">
        <v>529</v>
      </c>
      <c r="C44" s="110"/>
      <c r="D44" s="110"/>
      <c r="E44" s="110"/>
      <c r="F44" s="110"/>
      <c r="H44" s="370"/>
      <c r="I44" s="370"/>
      <c r="J44" s="400">
        <f>SUM(J4:J43)*3</f>
        <v>0</v>
      </c>
    </row>
    <row r="45" spans="2:10" ht="15.75" thickBot="1" x14ac:dyDescent="0.3">
      <c r="B45" s="619" t="s">
        <v>195</v>
      </c>
      <c r="C45" s="620"/>
      <c r="D45" s="620"/>
      <c r="E45" s="620"/>
      <c r="F45" s="620"/>
      <c r="G45" s="620"/>
      <c r="H45" s="620"/>
      <c r="I45" s="381"/>
      <c r="J45" s="399">
        <v>0</v>
      </c>
    </row>
    <row r="46" spans="2:10" ht="15.75" thickBot="1" x14ac:dyDescent="0.3">
      <c r="B46" s="563" t="s">
        <v>196</v>
      </c>
      <c r="C46" s="564"/>
      <c r="D46" s="564"/>
      <c r="E46" s="564"/>
      <c r="F46" s="564"/>
      <c r="G46" s="564"/>
      <c r="H46" s="564"/>
      <c r="I46" s="379"/>
      <c r="J46" s="398">
        <f>(J45+100%)*J44</f>
        <v>0</v>
      </c>
    </row>
  </sheetData>
  <mergeCells count="18">
    <mergeCell ref="B20:B27"/>
    <mergeCell ref="C20:C22"/>
    <mergeCell ref="C24:C25"/>
    <mergeCell ref="B2:J2"/>
    <mergeCell ref="B4:B11"/>
    <mergeCell ref="C4:C6"/>
    <mergeCell ref="C8:C9"/>
    <mergeCell ref="B12:B19"/>
    <mergeCell ref="C12:C14"/>
    <mergeCell ref="C16:C17"/>
    <mergeCell ref="B28:B35"/>
    <mergeCell ref="C28:C30"/>
    <mergeCell ref="C32:C33"/>
    <mergeCell ref="B45:H45"/>
    <mergeCell ref="B46:H46"/>
    <mergeCell ref="B36:B43"/>
    <mergeCell ref="C36:C38"/>
    <mergeCell ref="C40:C41"/>
  </mergeCells>
  <pageMargins left="0.7" right="0.7" top="0.75" bottom="0.75" header="0.3" footer="0.3"/>
  <pageSetup paperSize="9" scale="51"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4FFAA-273E-4EA2-833B-E510577CA716}">
  <sheetPr>
    <pageSetUpPr fitToPage="1"/>
  </sheetPr>
  <dimension ref="B2:J52"/>
  <sheetViews>
    <sheetView showGridLines="0" workbookViewId="0">
      <pane ySplit="3" topLeftCell="A4" activePane="bottomLeft" state="frozen"/>
      <selection pane="bottomLeft" activeCell="B1" sqref="B1"/>
    </sheetView>
  </sheetViews>
  <sheetFormatPr defaultColWidth="9.140625" defaultRowHeight="15" x14ac:dyDescent="0.25"/>
  <cols>
    <col min="1" max="1" width="6.28515625" style="48" customWidth="1"/>
    <col min="2" max="2" width="15.7109375" style="48" customWidth="1"/>
    <col min="3" max="3" width="13.5703125" style="48" customWidth="1"/>
    <col min="4" max="4" width="41.28515625" style="48" customWidth="1"/>
    <col min="5" max="8" width="13.5703125" style="48" customWidth="1"/>
    <col min="9" max="9" width="28.85546875" style="48" bestFit="1" customWidth="1"/>
    <col min="10" max="10" width="18.7109375" style="110" bestFit="1" customWidth="1"/>
    <col min="11" max="16384" width="9.140625" style="48"/>
  </cols>
  <sheetData>
    <row r="2" spans="2:10" ht="33" customHeight="1" x14ac:dyDescent="0.25">
      <c r="B2" s="639" t="s">
        <v>530</v>
      </c>
      <c r="C2" s="640"/>
      <c r="D2" s="640"/>
      <c r="E2" s="640"/>
      <c r="F2" s="640"/>
      <c r="G2" s="640"/>
      <c r="H2" s="640"/>
      <c r="I2" s="640"/>
      <c r="J2" s="640"/>
    </row>
    <row r="3" spans="2:10" ht="30.75" thickBot="1" x14ac:dyDescent="0.3">
      <c r="B3" s="97" t="s">
        <v>531</v>
      </c>
      <c r="C3" s="84" t="s">
        <v>532</v>
      </c>
      <c r="D3" s="84" t="s">
        <v>533</v>
      </c>
      <c r="E3" s="84" t="s">
        <v>129</v>
      </c>
      <c r="F3" s="84" t="s">
        <v>498</v>
      </c>
      <c r="G3" s="84" t="s">
        <v>501</v>
      </c>
      <c r="H3" s="84" t="s">
        <v>502</v>
      </c>
      <c r="I3" s="402" t="s">
        <v>713</v>
      </c>
      <c r="J3" s="402" t="s">
        <v>716</v>
      </c>
    </row>
    <row r="4" spans="2:10" ht="30" x14ac:dyDescent="0.25">
      <c r="B4" s="630" t="s">
        <v>534</v>
      </c>
      <c r="C4" s="633" t="s">
        <v>535</v>
      </c>
      <c r="D4" s="98" t="s">
        <v>536</v>
      </c>
      <c r="E4" s="99">
        <v>1</v>
      </c>
      <c r="F4" s="100" t="s">
        <v>506</v>
      </c>
      <c r="G4" s="323"/>
      <c r="H4" s="323"/>
      <c r="I4" s="324">
        <f>G4+H4</f>
        <v>0</v>
      </c>
      <c r="J4" s="325">
        <f>I4*E4</f>
        <v>0</v>
      </c>
    </row>
    <row r="5" spans="2:10" x14ac:dyDescent="0.25">
      <c r="B5" s="631"/>
      <c r="C5" s="634"/>
      <c r="D5" s="101" t="s">
        <v>537</v>
      </c>
      <c r="E5" s="102">
        <v>10</v>
      </c>
      <c r="F5" s="103" t="s">
        <v>506</v>
      </c>
      <c r="G5" s="326"/>
      <c r="H5" s="326"/>
      <c r="I5" s="327">
        <f t="shared" ref="I5:I49" si="0">G5+H5</f>
        <v>0</v>
      </c>
      <c r="J5" s="328">
        <f>I5*E5</f>
        <v>0</v>
      </c>
    </row>
    <row r="6" spans="2:10" x14ac:dyDescent="0.25">
      <c r="B6" s="631"/>
      <c r="C6" s="634"/>
      <c r="D6" s="101" t="s">
        <v>538</v>
      </c>
      <c r="E6" s="102">
        <f>38.4*10</f>
        <v>384</v>
      </c>
      <c r="F6" s="103" t="s">
        <v>513</v>
      </c>
      <c r="G6" s="326"/>
      <c r="H6" s="326"/>
      <c r="I6" s="327">
        <f t="shared" si="0"/>
        <v>0</v>
      </c>
      <c r="J6" s="328">
        <f>I6*E6</f>
        <v>0</v>
      </c>
    </row>
    <row r="7" spans="2:10" x14ac:dyDescent="0.25">
      <c r="B7" s="631"/>
      <c r="C7" s="635"/>
      <c r="D7" s="101" t="s">
        <v>539</v>
      </c>
      <c r="E7" s="102">
        <v>10</v>
      </c>
      <c r="F7" s="103" t="s">
        <v>506</v>
      </c>
      <c r="G7" s="326"/>
      <c r="H7" s="326"/>
      <c r="I7" s="327">
        <f t="shared" si="0"/>
        <v>0</v>
      </c>
      <c r="J7" s="328">
        <f t="shared" ref="J7:J49" si="1">I7*E7</f>
        <v>0</v>
      </c>
    </row>
    <row r="8" spans="2:10" ht="30" x14ac:dyDescent="0.25">
      <c r="B8" s="631"/>
      <c r="C8" s="636" t="s">
        <v>540</v>
      </c>
      <c r="D8" s="101" t="s">
        <v>541</v>
      </c>
      <c r="E8" s="102">
        <v>1</v>
      </c>
      <c r="F8" s="103" t="s">
        <v>506</v>
      </c>
      <c r="G8" s="326"/>
      <c r="H8" s="326"/>
      <c r="I8" s="327">
        <f t="shared" si="0"/>
        <v>0</v>
      </c>
      <c r="J8" s="328">
        <f t="shared" si="1"/>
        <v>0</v>
      </c>
    </row>
    <row r="9" spans="2:10" x14ac:dyDescent="0.25">
      <c r="B9" s="631"/>
      <c r="C9" s="634"/>
      <c r="D9" s="101" t="s">
        <v>542</v>
      </c>
      <c r="E9" s="102">
        <v>1</v>
      </c>
      <c r="F9" s="103" t="s">
        <v>506</v>
      </c>
      <c r="G9" s="326"/>
      <c r="H9" s="326"/>
      <c r="I9" s="327">
        <f t="shared" si="0"/>
        <v>0</v>
      </c>
      <c r="J9" s="328">
        <f t="shared" si="1"/>
        <v>0</v>
      </c>
    </row>
    <row r="10" spans="2:10" x14ac:dyDescent="0.25">
      <c r="B10" s="631"/>
      <c r="C10" s="634"/>
      <c r="D10" s="101" t="s">
        <v>543</v>
      </c>
      <c r="E10" s="102">
        <v>2</v>
      </c>
      <c r="F10" s="103" t="s">
        <v>506</v>
      </c>
      <c r="G10" s="326"/>
      <c r="H10" s="326"/>
      <c r="I10" s="327">
        <f t="shared" si="0"/>
        <v>0</v>
      </c>
      <c r="J10" s="328">
        <f t="shared" si="1"/>
        <v>0</v>
      </c>
    </row>
    <row r="11" spans="2:10" x14ac:dyDescent="0.25">
      <c r="B11" s="631"/>
      <c r="C11" s="634"/>
      <c r="D11" s="101" t="s">
        <v>544</v>
      </c>
      <c r="E11" s="102">
        <v>2</v>
      </c>
      <c r="F11" s="103" t="s">
        <v>506</v>
      </c>
      <c r="G11" s="326"/>
      <c r="H11" s="326"/>
      <c r="I11" s="327">
        <f t="shared" si="0"/>
        <v>0</v>
      </c>
      <c r="J11" s="328">
        <f t="shared" si="1"/>
        <v>0</v>
      </c>
    </row>
    <row r="12" spans="2:10" ht="15.75" thickBot="1" x14ac:dyDescent="0.3">
      <c r="B12" s="632"/>
      <c r="C12" s="637"/>
      <c r="D12" s="104" t="s">
        <v>545</v>
      </c>
      <c r="E12" s="105">
        <v>420</v>
      </c>
      <c r="F12" s="106" t="s">
        <v>513</v>
      </c>
      <c r="G12" s="329"/>
      <c r="H12" s="329"/>
      <c r="I12" s="330">
        <f t="shared" si="0"/>
        <v>0</v>
      </c>
      <c r="J12" s="331">
        <f t="shared" si="1"/>
        <v>0</v>
      </c>
    </row>
    <row r="13" spans="2:10" ht="30" x14ac:dyDescent="0.25">
      <c r="B13" s="630" t="s">
        <v>546</v>
      </c>
      <c r="C13" s="633" t="s">
        <v>535</v>
      </c>
      <c r="D13" s="98" t="s">
        <v>536</v>
      </c>
      <c r="E13" s="99">
        <v>1</v>
      </c>
      <c r="F13" s="100" t="s">
        <v>506</v>
      </c>
      <c r="G13" s="323"/>
      <c r="H13" s="323"/>
      <c r="I13" s="324">
        <f t="shared" si="0"/>
        <v>0</v>
      </c>
      <c r="J13" s="325">
        <f t="shared" si="1"/>
        <v>0</v>
      </c>
    </row>
    <row r="14" spans="2:10" x14ac:dyDescent="0.25">
      <c r="B14" s="631"/>
      <c r="C14" s="634"/>
      <c r="D14" s="101" t="s">
        <v>537</v>
      </c>
      <c r="E14" s="102">
        <v>6</v>
      </c>
      <c r="F14" s="103" t="s">
        <v>506</v>
      </c>
      <c r="G14" s="326"/>
      <c r="H14" s="326"/>
      <c r="I14" s="327">
        <f t="shared" si="0"/>
        <v>0</v>
      </c>
      <c r="J14" s="328">
        <f t="shared" si="1"/>
        <v>0</v>
      </c>
    </row>
    <row r="15" spans="2:10" x14ac:dyDescent="0.25">
      <c r="B15" s="631"/>
      <c r="C15" s="634"/>
      <c r="D15" s="101" t="s">
        <v>538</v>
      </c>
      <c r="E15" s="102">
        <f>34.87*E14</f>
        <v>209.21999999999997</v>
      </c>
      <c r="F15" s="103" t="s">
        <v>513</v>
      </c>
      <c r="G15" s="326"/>
      <c r="H15" s="326"/>
      <c r="I15" s="327">
        <f t="shared" si="0"/>
        <v>0</v>
      </c>
      <c r="J15" s="328">
        <f t="shared" si="1"/>
        <v>0</v>
      </c>
    </row>
    <row r="16" spans="2:10" x14ac:dyDescent="0.25">
      <c r="B16" s="631"/>
      <c r="C16" s="635"/>
      <c r="D16" s="101" t="s">
        <v>539</v>
      </c>
      <c r="E16" s="102">
        <v>6</v>
      </c>
      <c r="F16" s="103" t="s">
        <v>506</v>
      </c>
      <c r="G16" s="326"/>
      <c r="H16" s="326"/>
      <c r="I16" s="327">
        <f t="shared" si="0"/>
        <v>0</v>
      </c>
      <c r="J16" s="328">
        <f t="shared" si="1"/>
        <v>0</v>
      </c>
    </row>
    <row r="17" spans="2:10" ht="105" x14ac:dyDescent="0.25">
      <c r="B17" s="631"/>
      <c r="C17" s="636" t="s">
        <v>540</v>
      </c>
      <c r="D17" s="101" t="s">
        <v>547</v>
      </c>
      <c r="E17" s="102">
        <v>1</v>
      </c>
      <c r="F17" s="103" t="s">
        <v>506</v>
      </c>
      <c r="G17" s="326"/>
      <c r="H17" s="326"/>
      <c r="I17" s="327">
        <f t="shared" si="0"/>
        <v>0</v>
      </c>
      <c r="J17" s="328">
        <f t="shared" si="1"/>
        <v>0</v>
      </c>
    </row>
    <row r="18" spans="2:10" x14ac:dyDescent="0.25">
      <c r="B18" s="631"/>
      <c r="C18" s="634"/>
      <c r="D18" s="101" t="s">
        <v>542</v>
      </c>
      <c r="E18" s="102">
        <v>1</v>
      </c>
      <c r="F18" s="103" t="s">
        <v>506</v>
      </c>
      <c r="G18" s="326"/>
      <c r="H18" s="326"/>
      <c r="I18" s="327">
        <f t="shared" si="0"/>
        <v>0</v>
      </c>
      <c r="J18" s="328">
        <f t="shared" si="1"/>
        <v>0</v>
      </c>
    </row>
    <row r="19" spans="2:10" x14ac:dyDescent="0.25">
      <c r="B19" s="631"/>
      <c r="C19" s="634"/>
      <c r="D19" s="101" t="s">
        <v>543</v>
      </c>
      <c r="E19" s="102">
        <v>2</v>
      </c>
      <c r="F19" s="103" t="s">
        <v>506</v>
      </c>
      <c r="G19" s="326"/>
      <c r="H19" s="326"/>
      <c r="I19" s="327">
        <f t="shared" si="0"/>
        <v>0</v>
      </c>
      <c r="J19" s="328">
        <f t="shared" si="1"/>
        <v>0</v>
      </c>
    </row>
    <row r="20" spans="2:10" x14ac:dyDescent="0.25">
      <c r="B20" s="631"/>
      <c r="C20" s="634"/>
      <c r="D20" s="101" t="s">
        <v>544</v>
      </c>
      <c r="E20" s="102">
        <v>2</v>
      </c>
      <c r="F20" s="103" t="s">
        <v>506</v>
      </c>
      <c r="G20" s="326"/>
      <c r="H20" s="326"/>
      <c r="I20" s="327">
        <f t="shared" si="0"/>
        <v>0</v>
      </c>
      <c r="J20" s="328">
        <f t="shared" si="1"/>
        <v>0</v>
      </c>
    </row>
    <row r="21" spans="2:10" ht="15.75" thickBot="1" x14ac:dyDescent="0.3">
      <c r="B21" s="632"/>
      <c r="C21" s="637"/>
      <c r="D21" s="104" t="s">
        <v>545</v>
      </c>
      <c r="E21" s="105">
        <v>420</v>
      </c>
      <c r="F21" s="106" t="s">
        <v>513</v>
      </c>
      <c r="G21" s="329"/>
      <c r="H21" s="329"/>
      <c r="I21" s="330">
        <f t="shared" si="0"/>
        <v>0</v>
      </c>
      <c r="J21" s="331">
        <f t="shared" si="1"/>
        <v>0</v>
      </c>
    </row>
    <row r="22" spans="2:10" ht="30" x14ac:dyDescent="0.25">
      <c r="B22" s="630" t="s">
        <v>548</v>
      </c>
      <c r="C22" s="633" t="s">
        <v>535</v>
      </c>
      <c r="D22" s="98" t="s">
        <v>536</v>
      </c>
      <c r="E22" s="99">
        <v>1</v>
      </c>
      <c r="F22" s="100" t="s">
        <v>506</v>
      </c>
      <c r="G22" s="323"/>
      <c r="H22" s="323"/>
      <c r="I22" s="324">
        <f t="shared" si="0"/>
        <v>0</v>
      </c>
      <c r="J22" s="325">
        <f t="shared" si="1"/>
        <v>0</v>
      </c>
    </row>
    <row r="23" spans="2:10" x14ac:dyDescent="0.25">
      <c r="B23" s="631"/>
      <c r="C23" s="634"/>
      <c r="D23" s="101" t="s">
        <v>537</v>
      </c>
      <c r="E23" s="102">
        <v>15</v>
      </c>
      <c r="F23" s="103" t="s">
        <v>506</v>
      </c>
      <c r="G23" s="326"/>
      <c r="H23" s="326"/>
      <c r="I23" s="327">
        <f t="shared" si="0"/>
        <v>0</v>
      </c>
      <c r="J23" s="328">
        <f t="shared" si="1"/>
        <v>0</v>
      </c>
    </row>
    <row r="24" spans="2:10" x14ac:dyDescent="0.25">
      <c r="B24" s="631"/>
      <c r="C24" s="634"/>
      <c r="D24" s="101" t="s">
        <v>538</v>
      </c>
      <c r="E24" s="102">
        <f>4.1*E23</f>
        <v>61.499999999999993</v>
      </c>
      <c r="F24" s="103" t="s">
        <v>513</v>
      </c>
      <c r="G24" s="326"/>
      <c r="H24" s="326"/>
      <c r="I24" s="327">
        <f t="shared" si="0"/>
        <v>0</v>
      </c>
      <c r="J24" s="328">
        <f t="shared" si="1"/>
        <v>0</v>
      </c>
    </row>
    <row r="25" spans="2:10" x14ac:dyDescent="0.25">
      <c r="B25" s="631"/>
      <c r="C25" s="635"/>
      <c r="D25" s="101" t="s">
        <v>539</v>
      </c>
      <c r="E25" s="102">
        <v>15</v>
      </c>
      <c r="F25" s="103" t="s">
        <v>506</v>
      </c>
      <c r="G25" s="326"/>
      <c r="H25" s="326"/>
      <c r="I25" s="327">
        <f t="shared" si="0"/>
        <v>0</v>
      </c>
      <c r="J25" s="328">
        <f t="shared" si="1"/>
        <v>0</v>
      </c>
    </row>
    <row r="26" spans="2:10" ht="30" x14ac:dyDescent="0.25">
      <c r="B26" s="631"/>
      <c r="C26" s="636" t="s">
        <v>540</v>
      </c>
      <c r="D26" s="101" t="s">
        <v>549</v>
      </c>
      <c r="E26" s="107">
        <v>1</v>
      </c>
      <c r="F26" s="103" t="s">
        <v>506</v>
      </c>
      <c r="G26" s="326"/>
      <c r="H26" s="326"/>
      <c r="I26" s="327">
        <f t="shared" si="0"/>
        <v>0</v>
      </c>
      <c r="J26" s="328">
        <f t="shared" si="1"/>
        <v>0</v>
      </c>
    </row>
    <row r="27" spans="2:10" x14ac:dyDescent="0.25">
      <c r="B27" s="631"/>
      <c r="C27" s="634"/>
      <c r="D27" s="101" t="s">
        <v>550</v>
      </c>
      <c r="E27" s="102">
        <v>1</v>
      </c>
      <c r="F27" s="103" t="s">
        <v>551</v>
      </c>
      <c r="G27" s="326"/>
      <c r="H27" s="326"/>
      <c r="I27" s="327">
        <f t="shared" si="0"/>
        <v>0</v>
      </c>
      <c r="J27" s="328">
        <f t="shared" si="1"/>
        <v>0</v>
      </c>
    </row>
    <row r="28" spans="2:10" x14ac:dyDescent="0.25">
      <c r="B28" s="631"/>
      <c r="C28" s="634"/>
      <c r="D28" s="101" t="s">
        <v>552</v>
      </c>
      <c r="E28" s="107">
        <v>1</v>
      </c>
      <c r="F28" s="103" t="s">
        <v>506</v>
      </c>
      <c r="G28" s="326"/>
      <c r="H28" s="326"/>
      <c r="I28" s="327">
        <f t="shared" si="0"/>
        <v>0</v>
      </c>
      <c r="J28" s="328">
        <f t="shared" si="1"/>
        <v>0</v>
      </c>
    </row>
    <row r="29" spans="2:10" x14ac:dyDescent="0.25">
      <c r="B29" s="631"/>
      <c r="C29" s="634"/>
      <c r="D29" s="101" t="s">
        <v>553</v>
      </c>
      <c r="E29" s="102">
        <v>1</v>
      </c>
      <c r="F29" s="103" t="s">
        <v>554</v>
      </c>
      <c r="G29" s="326"/>
      <c r="H29" s="326"/>
      <c r="I29" s="327">
        <f t="shared" si="0"/>
        <v>0</v>
      </c>
      <c r="J29" s="328">
        <f t="shared" si="1"/>
        <v>0</v>
      </c>
    </row>
    <row r="30" spans="2:10" ht="15.75" thickBot="1" x14ac:dyDescent="0.3">
      <c r="B30" s="632"/>
      <c r="C30" s="637"/>
      <c r="D30" s="104" t="s">
        <v>542</v>
      </c>
      <c r="E30" s="108">
        <v>1</v>
      </c>
      <c r="F30" s="106" t="s">
        <v>555</v>
      </c>
      <c r="G30" s="329"/>
      <c r="H30" s="329"/>
      <c r="I30" s="330">
        <f t="shared" si="0"/>
        <v>0</v>
      </c>
      <c r="J30" s="331">
        <f t="shared" si="1"/>
        <v>0</v>
      </c>
    </row>
    <row r="31" spans="2:10" ht="30" x14ac:dyDescent="0.25">
      <c r="B31" s="630" t="s">
        <v>556</v>
      </c>
      <c r="C31" s="633" t="s">
        <v>535</v>
      </c>
      <c r="D31" s="98" t="s">
        <v>536</v>
      </c>
      <c r="E31" s="99">
        <v>1</v>
      </c>
      <c r="F31" s="100" t="s">
        <v>506</v>
      </c>
      <c r="G31" s="323"/>
      <c r="H31" s="323"/>
      <c r="I31" s="324">
        <f t="shared" si="0"/>
        <v>0</v>
      </c>
      <c r="J31" s="325">
        <f t="shared" si="1"/>
        <v>0</v>
      </c>
    </row>
    <row r="32" spans="2:10" x14ac:dyDescent="0.25">
      <c r="B32" s="631"/>
      <c r="C32" s="634"/>
      <c r="D32" s="101" t="s">
        <v>537</v>
      </c>
      <c r="E32" s="102">
        <v>6</v>
      </c>
      <c r="F32" s="103" t="s">
        <v>506</v>
      </c>
      <c r="G32" s="326"/>
      <c r="H32" s="326"/>
      <c r="I32" s="327">
        <f t="shared" si="0"/>
        <v>0</v>
      </c>
      <c r="J32" s="328">
        <f t="shared" si="1"/>
        <v>0</v>
      </c>
    </row>
    <row r="33" spans="2:10" x14ac:dyDescent="0.25">
      <c r="B33" s="631"/>
      <c r="C33" s="634"/>
      <c r="D33" s="101" t="s">
        <v>538</v>
      </c>
      <c r="E33" s="107">
        <f>85.21+226.8</f>
        <v>312.01</v>
      </c>
      <c r="F33" s="103" t="s">
        <v>513</v>
      </c>
      <c r="G33" s="326"/>
      <c r="H33" s="326"/>
      <c r="I33" s="327">
        <f t="shared" si="0"/>
        <v>0</v>
      </c>
      <c r="J33" s="328">
        <f t="shared" si="1"/>
        <v>0</v>
      </c>
    </row>
    <row r="34" spans="2:10" x14ac:dyDescent="0.25">
      <c r="B34" s="631"/>
      <c r="C34" s="634"/>
      <c r="D34" s="101" t="s">
        <v>539</v>
      </c>
      <c r="E34" s="102">
        <v>6</v>
      </c>
      <c r="F34" s="103" t="s">
        <v>506</v>
      </c>
      <c r="G34" s="326"/>
      <c r="H34" s="326"/>
      <c r="I34" s="327">
        <f t="shared" si="0"/>
        <v>0</v>
      </c>
      <c r="J34" s="328">
        <f t="shared" si="1"/>
        <v>0</v>
      </c>
    </row>
    <row r="35" spans="2:10" x14ac:dyDescent="0.25">
      <c r="B35" s="631"/>
      <c r="C35" s="635"/>
      <c r="D35" s="101" t="s">
        <v>557</v>
      </c>
      <c r="E35" s="102">
        <v>6</v>
      </c>
      <c r="F35" s="103" t="s">
        <v>506</v>
      </c>
      <c r="G35" s="326"/>
      <c r="H35" s="326"/>
      <c r="I35" s="327">
        <f t="shared" si="0"/>
        <v>0</v>
      </c>
      <c r="J35" s="328">
        <f t="shared" si="1"/>
        <v>0</v>
      </c>
    </row>
    <row r="36" spans="2:10" ht="30" x14ac:dyDescent="0.25">
      <c r="B36" s="631"/>
      <c r="C36" s="636" t="s">
        <v>540</v>
      </c>
      <c r="D36" s="101" t="s">
        <v>558</v>
      </c>
      <c r="E36" s="102">
        <v>1</v>
      </c>
      <c r="F36" s="103" t="s">
        <v>506</v>
      </c>
      <c r="G36" s="326"/>
      <c r="H36" s="326"/>
      <c r="I36" s="327">
        <f t="shared" si="0"/>
        <v>0</v>
      </c>
      <c r="J36" s="328">
        <f t="shared" si="1"/>
        <v>0</v>
      </c>
    </row>
    <row r="37" spans="2:10" x14ac:dyDescent="0.25">
      <c r="B37" s="631"/>
      <c r="C37" s="634"/>
      <c r="D37" s="101" t="s">
        <v>542</v>
      </c>
      <c r="E37" s="102">
        <v>1</v>
      </c>
      <c r="F37" s="103" t="s">
        <v>506</v>
      </c>
      <c r="G37" s="326"/>
      <c r="H37" s="326"/>
      <c r="I37" s="327">
        <f t="shared" si="0"/>
        <v>0</v>
      </c>
      <c r="J37" s="328">
        <f t="shared" si="1"/>
        <v>0</v>
      </c>
    </row>
    <row r="38" spans="2:10" x14ac:dyDescent="0.25">
      <c r="B38" s="631"/>
      <c r="C38" s="634"/>
      <c r="D38" s="101" t="s">
        <v>543</v>
      </c>
      <c r="E38" s="102">
        <v>2</v>
      </c>
      <c r="F38" s="103" t="s">
        <v>506</v>
      </c>
      <c r="G38" s="326"/>
      <c r="H38" s="326"/>
      <c r="I38" s="327">
        <f t="shared" si="0"/>
        <v>0</v>
      </c>
      <c r="J38" s="328">
        <f t="shared" si="1"/>
        <v>0</v>
      </c>
    </row>
    <row r="39" spans="2:10" x14ac:dyDescent="0.25">
      <c r="B39" s="631"/>
      <c r="C39" s="634"/>
      <c r="D39" s="101" t="s">
        <v>544</v>
      </c>
      <c r="E39" s="102">
        <v>2</v>
      </c>
      <c r="F39" s="103" t="s">
        <v>506</v>
      </c>
      <c r="G39" s="326"/>
      <c r="H39" s="326"/>
      <c r="I39" s="327">
        <f t="shared" si="0"/>
        <v>0</v>
      </c>
      <c r="J39" s="328">
        <f t="shared" si="1"/>
        <v>0</v>
      </c>
    </row>
    <row r="40" spans="2:10" ht="15.75" thickBot="1" x14ac:dyDescent="0.3">
      <c r="B40" s="632"/>
      <c r="C40" s="637"/>
      <c r="D40" s="104" t="s">
        <v>545</v>
      </c>
      <c r="E40" s="105">
        <v>420</v>
      </c>
      <c r="F40" s="106" t="s">
        <v>513</v>
      </c>
      <c r="G40" s="329"/>
      <c r="H40" s="329"/>
      <c r="I40" s="330">
        <f t="shared" si="0"/>
        <v>0</v>
      </c>
      <c r="J40" s="331">
        <f t="shared" si="1"/>
        <v>0</v>
      </c>
    </row>
    <row r="41" spans="2:10" ht="30" x14ac:dyDescent="0.25">
      <c r="B41" s="630" t="s">
        <v>559</v>
      </c>
      <c r="C41" s="633" t="s">
        <v>535</v>
      </c>
      <c r="D41" s="98" t="s">
        <v>536</v>
      </c>
      <c r="E41" s="109">
        <v>1</v>
      </c>
      <c r="F41" s="100" t="s">
        <v>506</v>
      </c>
      <c r="G41" s="323"/>
      <c r="H41" s="323"/>
      <c r="I41" s="324">
        <f t="shared" si="0"/>
        <v>0</v>
      </c>
      <c r="J41" s="325">
        <f t="shared" si="1"/>
        <v>0</v>
      </c>
    </row>
    <row r="42" spans="2:10" x14ac:dyDescent="0.25">
      <c r="B42" s="631"/>
      <c r="C42" s="634"/>
      <c r="D42" s="101" t="s">
        <v>537</v>
      </c>
      <c r="E42" s="102">
        <v>4</v>
      </c>
      <c r="F42" s="103" t="s">
        <v>506</v>
      </c>
      <c r="G42" s="326"/>
      <c r="H42" s="326"/>
      <c r="I42" s="327">
        <f t="shared" si="0"/>
        <v>0</v>
      </c>
      <c r="J42" s="328">
        <f t="shared" si="1"/>
        <v>0</v>
      </c>
    </row>
    <row r="43" spans="2:10" x14ac:dyDescent="0.25">
      <c r="B43" s="631"/>
      <c r="C43" s="634"/>
      <c r="D43" s="101" t="s">
        <v>538</v>
      </c>
      <c r="E43" s="102">
        <f>4.26*E42</f>
        <v>17.04</v>
      </c>
      <c r="F43" s="103" t="s">
        <v>513</v>
      </c>
      <c r="G43" s="326"/>
      <c r="H43" s="326"/>
      <c r="I43" s="327">
        <f t="shared" si="0"/>
        <v>0</v>
      </c>
      <c r="J43" s="328">
        <f t="shared" si="1"/>
        <v>0</v>
      </c>
    </row>
    <row r="44" spans="2:10" x14ac:dyDescent="0.25">
      <c r="B44" s="631"/>
      <c r="C44" s="635"/>
      <c r="D44" s="101" t="s">
        <v>539</v>
      </c>
      <c r="E44" s="102">
        <v>1</v>
      </c>
      <c r="F44" s="103" t="s">
        <v>506</v>
      </c>
      <c r="G44" s="326"/>
      <c r="H44" s="326"/>
      <c r="I44" s="327">
        <f t="shared" si="0"/>
        <v>0</v>
      </c>
      <c r="J44" s="328">
        <f t="shared" si="1"/>
        <v>0</v>
      </c>
    </row>
    <row r="45" spans="2:10" ht="30" x14ac:dyDescent="0.25">
      <c r="B45" s="631"/>
      <c r="C45" s="636" t="s">
        <v>540</v>
      </c>
      <c r="D45" s="101" t="s">
        <v>560</v>
      </c>
      <c r="E45" s="102">
        <v>1</v>
      </c>
      <c r="F45" s="103" t="s">
        <v>506</v>
      </c>
      <c r="G45" s="326"/>
      <c r="H45" s="326"/>
      <c r="I45" s="327">
        <f t="shared" si="0"/>
        <v>0</v>
      </c>
      <c r="J45" s="328">
        <f t="shared" si="1"/>
        <v>0</v>
      </c>
    </row>
    <row r="46" spans="2:10" x14ac:dyDescent="0.25">
      <c r="B46" s="631"/>
      <c r="C46" s="634"/>
      <c r="D46" s="101" t="s">
        <v>542</v>
      </c>
      <c r="E46" s="102">
        <v>1</v>
      </c>
      <c r="F46" s="103" t="s">
        <v>506</v>
      </c>
      <c r="G46" s="326"/>
      <c r="H46" s="326"/>
      <c r="I46" s="327">
        <f t="shared" si="0"/>
        <v>0</v>
      </c>
      <c r="J46" s="328">
        <f t="shared" si="1"/>
        <v>0</v>
      </c>
    </row>
    <row r="47" spans="2:10" x14ac:dyDescent="0.25">
      <c r="B47" s="631"/>
      <c r="C47" s="634"/>
      <c r="D47" s="101" t="s">
        <v>543</v>
      </c>
      <c r="E47" s="102">
        <v>2</v>
      </c>
      <c r="F47" s="103" t="s">
        <v>506</v>
      </c>
      <c r="G47" s="326"/>
      <c r="H47" s="326"/>
      <c r="I47" s="327">
        <f t="shared" si="0"/>
        <v>0</v>
      </c>
      <c r="J47" s="328">
        <f t="shared" si="1"/>
        <v>0</v>
      </c>
    </row>
    <row r="48" spans="2:10" x14ac:dyDescent="0.25">
      <c r="B48" s="631"/>
      <c r="C48" s="634"/>
      <c r="D48" s="101" t="s">
        <v>544</v>
      </c>
      <c r="E48" s="102">
        <v>2</v>
      </c>
      <c r="F48" s="103" t="s">
        <v>506</v>
      </c>
      <c r="G48" s="326"/>
      <c r="H48" s="326"/>
      <c r="I48" s="327">
        <f t="shared" si="0"/>
        <v>0</v>
      </c>
      <c r="J48" s="328">
        <f t="shared" si="1"/>
        <v>0</v>
      </c>
    </row>
    <row r="49" spans="2:10" ht="15.75" thickBot="1" x14ac:dyDescent="0.3">
      <c r="B49" s="632"/>
      <c r="C49" s="637"/>
      <c r="D49" s="104" t="s">
        <v>545</v>
      </c>
      <c r="E49" s="105">
        <v>420</v>
      </c>
      <c r="F49" s="106" t="s">
        <v>513</v>
      </c>
      <c r="G49" s="329"/>
      <c r="H49" s="329"/>
      <c r="I49" s="330">
        <f t="shared" si="0"/>
        <v>0</v>
      </c>
      <c r="J49" s="331">
        <f t="shared" si="1"/>
        <v>0</v>
      </c>
    </row>
    <row r="50" spans="2:10" x14ac:dyDescent="0.25">
      <c r="B50" s="166" t="s">
        <v>529</v>
      </c>
      <c r="C50" s="167"/>
      <c r="D50" s="167"/>
      <c r="E50" s="167"/>
      <c r="F50" s="167"/>
      <c r="G50" s="332"/>
      <c r="H50" s="332"/>
      <c r="I50" s="332"/>
      <c r="J50" s="333">
        <f>SUM(J4:J49)*3</f>
        <v>0</v>
      </c>
    </row>
    <row r="51" spans="2:10" ht="15.75" thickBot="1" x14ac:dyDescent="0.3">
      <c r="B51" s="638" t="s">
        <v>195</v>
      </c>
      <c r="C51" s="562"/>
      <c r="D51" s="562"/>
      <c r="E51" s="562"/>
      <c r="F51" s="562"/>
      <c r="G51" s="562"/>
      <c r="H51" s="562"/>
      <c r="I51" s="376"/>
      <c r="J51" s="401">
        <v>0</v>
      </c>
    </row>
    <row r="52" spans="2:10" ht="15.75" thickBot="1" x14ac:dyDescent="0.3">
      <c r="B52" s="563" t="s">
        <v>196</v>
      </c>
      <c r="C52" s="564"/>
      <c r="D52" s="564"/>
      <c r="E52" s="564"/>
      <c r="F52" s="564"/>
      <c r="G52" s="564"/>
      <c r="H52" s="564"/>
      <c r="I52" s="379"/>
      <c r="J52" s="398">
        <f>(J51+100%)*J50</f>
        <v>0</v>
      </c>
    </row>
  </sheetData>
  <mergeCells count="18">
    <mergeCell ref="B2:J2"/>
    <mergeCell ref="B4:B12"/>
    <mergeCell ref="C4:C7"/>
    <mergeCell ref="C8:C12"/>
    <mergeCell ref="B13:B21"/>
    <mergeCell ref="C13:C16"/>
    <mergeCell ref="C17:C21"/>
    <mergeCell ref="B22:B30"/>
    <mergeCell ref="C22:C25"/>
    <mergeCell ref="C26:C30"/>
    <mergeCell ref="B31:B40"/>
    <mergeCell ref="C31:C35"/>
    <mergeCell ref="C36:C40"/>
    <mergeCell ref="B41:B49"/>
    <mergeCell ref="C41:C44"/>
    <mergeCell ref="C45:C49"/>
    <mergeCell ref="B51:H51"/>
    <mergeCell ref="B52:H52"/>
  </mergeCells>
  <pageMargins left="0.7" right="0.7" top="0.75" bottom="0.75" header="0.3" footer="0.3"/>
  <pageSetup paperSize="9" scale="5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4885D-AFF5-4DA4-8B77-379526953020}">
  <sheetPr>
    <pageSetUpPr fitToPage="1"/>
  </sheetPr>
  <dimension ref="F2:J19"/>
  <sheetViews>
    <sheetView showGridLines="0" topLeftCell="A3" zoomScale="60" zoomScaleNormal="60" workbookViewId="0">
      <selection activeCell="E3" sqref="E3"/>
    </sheetView>
  </sheetViews>
  <sheetFormatPr defaultColWidth="9.140625" defaultRowHeight="15" x14ac:dyDescent="0.25"/>
  <cols>
    <col min="1" max="5" width="9.140625" style="48"/>
    <col min="6" max="6" width="27.5703125" style="48" customWidth="1"/>
    <col min="7" max="7" width="102.85546875" style="48" customWidth="1"/>
    <col min="8" max="8" width="39.85546875" style="61" customWidth="1"/>
    <col min="9" max="9" width="18.28515625" style="61" customWidth="1"/>
    <col min="10" max="10" width="40.7109375" style="61" customWidth="1"/>
    <col min="11" max="16384" width="9.140625" style="48"/>
  </cols>
  <sheetData>
    <row r="2" spans="6:10" ht="15.75" thickBot="1" x14ac:dyDescent="0.3"/>
    <row r="3" spans="6:10" ht="32.25" customHeight="1" thickBot="1" x14ac:dyDescent="0.3">
      <c r="F3" s="576" t="s">
        <v>213</v>
      </c>
      <c r="G3" s="577"/>
      <c r="H3" s="577"/>
      <c r="I3" s="577"/>
      <c r="J3" s="578"/>
    </row>
    <row r="4" spans="6:10" ht="132" customHeight="1" thickBot="1" x14ac:dyDescent="0.3">
      <c r="F4" s="114" t="s">
        <v>214</v>
      </c>
      <c r="G4" s="52" t="s">
        <v>561</v>
      </c>
      <c r="H4" s="53" t="s">
        <v>562</v>
      </c>
      <c r="I4" s="54" t="s">
        <v>217</v>
      </c>
      <c r="J4" s="55" t="s">
        <v>563</v>
      </c>
    </row>
    <row r="5" spans="6:10" ht="76.5" customHeight="1" thickBot="1" x14ac:dyDescent="0.3">
      <c r="F5" s="56" t="s">
        <v>223</v>
      </c>
      <c r="G5" s="57" t="s">
        <v>564</v>
      </c>
      <c r="H5" s="112"/>
      <c r="I5" s="111">
        <v>10</v>
      </c>
      <c r="J5" s="334">
        <f>H5*I5</f>
        <v>0</v>
      </c>
    </row>
    <row r="6" spans="6:10" ht="76.5" customHeight="1" thickBot="1" x14ac:dyDescent="0.3">
      <c r="F6" s="59" t="s">
        <v>227</v>
      </c>
      <c r="G6" s="57" t="s">
        <v>565</v>
      </c>
      <c r="H6" s="112"/>
      <c r="I6" s="111">
        <v>10</v>
      </c>
      <c r="J6" s="334">
        <f>H6*I6</f>
        <v>0</v>
      </c>
    </row>
    <row r="7" spans="6:10" ht="76.5" customHeight="1" thickBot="1" x14ac:dyDescent="0.3">
      <c r="F7" s="59" t="s">
        <v>375</v>
      </c>
      <c r="G7" s="57" t="s">
        <v>566</v>
      </c>
      <c r="H7" s="112"/>
      <c r="I7" s="111">
        <v>10</v>
      </c>
      <c r="J7" s="334">
        <f>H7*I7</f>
        <v>0</v>
      </c>
    </row>
    <row r="8" spans="6:10" ht="71.25" customHeight="1" thickBot="1" x14ac:dyDescent="0.3">
      <c r="F8" s="641" t="s">
        <v>236</v>
      </c>
      <c r="G8" s="57" t="s">
        <v>567</v>
      </c>
      <c r="H8" s="112"/>
      <c r="I8" s="111">
        <v>10</v>
      </c>
      <c r="J8" s="334">
        <f>H8*I8</f>
        <v>0</v>
      </c>
    </row>
    <row r="9" spans="6:10" ht="72" customHeight="1" thickBot="1" x14ac:dyDescent="0.3">
      <c r="F9" s="642"/>
      <c r="G9" s="115" t="s">
        <v>568</v>
      </c>
      <c r="H9" s="112"/>
      <c r="I9" s="113">
        <v>10</v>
      </c>
      <c r="J9" s="334">
        <f>H9*I9</f>
        <v>0</v>
      </c>
    </row>
    <row r="10" spans="6:10" ht="22.5" customHeight="1" x14ac:dyDescent="0.3">
      <c r="F10" s="643" t="s">
        <v>238</v>
      </c>
      <c r="G10" s="644"/>
      <c r="H10" s="644"/>
      <c r="I10" s="645"/>
      <c r="J10" s="335">
        <f>SUM(J5:J9)</f>
        <v>0</v>
      </c>
    </row>
    <row r="11" spans="6:10" ht="19.5" thickBot="1" x14ac:dyDescent="0.35">
      <c r="F11" s="646" t="s">
        <v>195</v>
      </c>
      <c r="G11" s="647"/>
      <c r="H11" s="647"/>
      <c r="I11" s="648"/>
      <c r="J11" s="403">
        <v>0</v>
      </c>
    </row>
    <row r="12" spans="6:10" ht="19.5" thickBot="1" x14ac:dyDescent="0.35">
      <c r="F12" s="649" t="s">
        <v>196</v>
      </c>
      <c r="G12" s="650"/>
      <c r="H12" s="650"/>
      <c r="I12" s="651"/>
      <c r="J12" s="404">
        <f>J10*J11+J10</f>
        <v>0</v>
      </c>
    </row>
    <row r="16" spans="6:10" ht="15.75" x14ac:dyDescent="0.25">
      <c r="F16" s="60"/>
    </row>
    <row r="17" spans="6:7" x14ac:dyDescent="0.25">
      <c r="F17" s="3"/>
      <c r="G17" s="3"/>
    </row>
    <row r="18" spans="6:7" ht="15.75" x14ac:dyDescent="0.25">
      <c r="F18" s="60"/>
    </row>
    <row r="19" spans="6:7" x14ac:dyDescent="0.25">
      <c r="F19" s="3"/>
      <c r="G19" s="3"/>
    </row>
  </sheetData>
  <mergeCells count="5">
    <mergeCell ref="F8:F9"/>
    <mergeCell ref="F10:I10"/>
    <mergeCell ref="F11:I11"/>
    <mergeCell ref="F12:I12"/>
    <mergeCell ref="F3:J3"/>
  </mergeCells>
  <pageMargins left="0.511811024" right="0.511811024" top="0.78740157499999996" bottom="0.78740157499999996" header="0.31496062000000002" footer="0.31496062000000002"/>
  <pageSetup paperSize="9" scale="33"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A1C78-7778-43E8-9F8A-DC1E9107B101}">
  <sheetPr>
    <pageSetUpPr fitToPage="1"/>
  </sheetPr>
  <dimension ref="B2:G19"/>
  <sheetViews>
    <sheetView showGridLines="0" workbookViewId="0">
      <pane ySplit="3" topLeftCell="A4" activePane="bottomLeft" state="frozen"/>
      <selection pane="bottomLeft" activeCell="B1" sqref="B1"/>
    </sheetView>
  </sheetViews>
  <sheetFormatPr defaultRowHeight="15" x14ac:dyDescent="0.25"/>
  <cols>
    <col min="1" max="1" width="5.140625" customWidth="1"/>
    <col min="2" max="2" width="14.28515625" customWidth="1"/>
    <col min="3" max="7" width="19.28515625" customWidth="1"/>
  </cols>
  <sheetData>
    <row r="2" spans="2:7" ht="30.75" customHeight="1" x14ac:dyDescent="0.25">
      <c r="B2" s="654" t="s">
        <v>569</v>
      </c>
      <c r="C2" s="655"/>
      <c r="D2" s="655"/>
      <c r="E2" s="655"/>
      <c r="F2" s="655"/>
      <c r="G2" s="656"/>
    </row>
    <row r="3" spans="2:7" ht="30.75" thickBot="1" x14ac:dyDescent="0.3">
      <c r="B3" s="47" t="s">
        <v>570</v>
      </c>
      <c r="C3" s="2" t="s">
        <v>571</v>
      </c>
      <c r="D3" s="2" t="s">
        <v>129</v>
      </c>
      <c r="E3" s="2" t="s">
        <v>498</v>
      </c>
      <c r="F3" s="2" t="s">
        <v>189</v>
      </c>
      <c r="G3" s="168" t="s">
        <v>717</v>
      </c>
    </row>
    <row r="4" spans="2:7" ht="45" x14ac:dyDescent="0.25">
      <c r="B4" s="652" t="s">
        <v>572</v>
      </c>
      <c r="C4" s="96" t="s">
        <v>573</v>
      </c>
      <c r="D4" s="169">
        <v>16</v>
      </c>
      <c r="E4" s="170" t="s">
        <v>574</v>
      </c>
      <c r="F4" s="336"/>
      <c r="G4" s="337">
        <f>D4*F4</f>
        <v>0</v>
      </c>
    </row>
    <row r="5" spans="2:7" ht="45" x14ac:dyDescent="0.25">
      <c r="B5" s="657"/>
      <c r="C5" s="4" t="s">
        <v>575</v>
      </c>
      <c r="D5" s="116">
        <v>2</v>
      </c>
      <c r="E5" s="117" t="s">
        <v>574</v>
      </c>
      <c r="F5" s="338"/>
      <c r="G5" s="339">
        <f t="shared" ref="G5:G16" si="0">D5*F5</f>
        <v>0</v>
      </c>
    </row>
    <row r="6" spans="2:7" ht="45" x14ac:dyDescent="0.25">
      <c r="B6" s="657"/>
      <c r="C6" s="4" t="s">
        <v>576</v>
      </c>
      <c r="D6" s="116">
        <v>5</v>
      </c>
      <c r="E6" s="117" t="s">
        <v>574</v>
      </c>
      <c r="F6" s="338"/>
      <c r="G6" s="339">
        <f t="shared" si="0"/>
        <v>0</v>
      </c>
    </row>
    <row r="7" spans="2:7" ht="45.75" thickBot="1" x14ac:dyDescent="0.3">
      <c r="B7" s="653"/>
      <c r="C7" s="171" t="s">
        <v>577</v>
      </c>
      <c r="D7" s="172">
        <v>19</v>
      </c>
      <c r="E7" s="173" t="s">
        <v>554</v>
      </c>
      <c r="F7" s="340"/>
      <c r="G7" s="341">
        <f t="shared" si="0"/>
        <v>0</v>
      </c>
    </row>
    <row r="8" spans="2:7" ht="45" x14ac:dyDescent="0.25">
      <c r="B8" s="652" t="s">
        <v>578</v>
      </c>
      <c r="C8" s="96" t="s">
        <v>579</v>
      </c>
      <c r="D8" s="169">
        <v>10</v>
      </c>
      <c r="E8" s="170" t="s">
        <v>574</v>
      </c>
      <c r="F8" s="336"/>
      <c r="G8" s="337">
        <f t="shared" si="0"/>
        <v>0</v>
      </c>
    </row>
    <row r="9" spans="2:7" ht="45" x14ac:dyDescent="0.25">
      <c r="B9" s="657"/>
      <c r="C9" s="4" t="s">
        <v>576</v>
      </c>
      <c r="D9" s="116">
        <v>2</v>
      </c>
      <c r="E9" s="117" t="s">
        <v>574</v>
      </c>
      <c r="F9" s="338"/>
      <c r="G9" s="339">
        <f t="shared" si="0"/>
        <v>0</v>
      </c>
    </row>
    <row r="10" spans="2:7" ht="45.75" thickBot="1" x14ac:dyDescent="0.3">
      <c r="B10" s="653"/>
      <c r="C10" s="171" t="s">
        <v>577</v>
      </c>
      <c r="D10" s="172">
        <v>11</v>
      </c>
      <c r="E10" s="173" t="s">
        <v>554</v>
      </c>
      <c r="F10" s="340"/>
      <c r="G10" s="341">
        <f t="shared" si="0"/>
        <v>0</v>
      </c>
    </row>
    <row r="11" spans="2:7" ht="45" x14ac:dyDescent="0.25">
      <c r="B11" s="652" t="s">
        <v>580</v>
      </c>
      <c r="C11" s="96" t="s">
        <v>579</v>
      </c>
      <c r="D11" s="169">
        <v>14</v>
      </c>
      <c r="E11" s="170" t="s">
        <v>574</v>
      </c>
      <c r="F11" s="336"/>
      <c r="G11" s="337">
        <f t="shared" si="0"/>
        <v>0</v>
      </c>
    </row>
    <row r="12" spans="2:7" ht="45.75" thickBot="1" x14ac:dyDescent="0.3">
      <c r="B12" s="653"/>
      <c r="C12" s="171" t="s">
        <v>577</v>
      </c>
      <c r="D12" s="172">
        <v>9</v>
      </c>
      <c r="E12" s="173" t="s">
        <v>554</v>
      </c>
      <c r="F12" s="340"/>
      <c r="G12" s="341">
        <f t="shared" si="0"/>
        <v>0</v>
      </c>
    </row>
    <row r="13" spans="2:7" ht="45" x14ac:dyDescent="0.25">
      <c r="B13" s="652" t="s">
        <v>581</v>
      </c>
      <c r="C13" s="96" t="s">
        <v>576</v>
      </c>
      <c r="D13" s="169">
        <v>16</v>
      </c>
      <c r="E13" s="170" t="s">
        <v>574</v>
      </c>
      <c r="F13" s="336"/>
      <c r="G13" s="337">
        <f t="shared" si="0"/>
        <v>0</v>
      </c>
    </row>
    <row r="14" spans="2:7" ht="45.75" thickBot="1" x14ac:dyDescent="0.3">
      <c r="B14" s="653"/>
      <c r="C14" s="171" t="s">
        <v>577</v>
      </c>
      <c r="D14" s="172">
        <v>14</v>
      </c>
      <c r="E14" s="173" t="s">
        <v>554</v>
      </c>
      <c r="F14" s="340"/>
      <c r="G14" s="341">
        <f t="shared" si="0"/>
        <v>0</v>
      </c>
    </row>
    <row r="15" spans="2:7" ht="45" x14ac:dyDescent="0.25">
      <c r="B15" s="652" t="s">
        <v>582</v>
      </c>
      <c r="C15" s="96" t="s">
        <v>579</v>
      </c>
      <c r="D15" s="169">
        <v>5</v>
      </c>
      <c r="E15" s="170" t="s">
        <v>574</v>
      </c>
      <c r="F15" s="336"/>
      <c r="G15" s="337">
        <f t="shared" si="0"/>
        <v>0</v>
      </c>
    </row>
    <row r="16" spans="2:7" ht="45.75" thickBot="1" x14ac:dyDescent="0.3">
      <c r="B16" s="653"/>
      <c r="C16" s="171" t="s">
        <v>577</v>
      </c>
      <c r="D16" s="172">
        <v>6</v>
      </c>
      <c r="E16" s="173" t="s">
        <v>554</v>
      </c>
      <c r="F16" s="340"/>
      <c r="G16" s="341">
        <f t="shared" si="0"/>
        <v>0</v>
      </c>
    </row>
    <row r="17" spans="2:7" x14ac:dyDescent="0.25">
      <c r="B17" s="174" t="s">
        <v>529</v>
      </c>
      <c r="C17" s="175"/>
      <c r="D17" s="175"/>
      <c r="E17" s="175"/>
      <c r="F17" s="342"/>
      <c r="G17" s="343">
        <f>SUM(G4:G16)*3</f>
        <v>0</v>
      </c>
    </row>
    <row r="18" spans="2:7" ht="15.75" thickBot="1" x14ac:dyDescent="0.3">
      <c r="B18" s="410" t="s">
        <v>195</v>
      </c>
      <c r="C18" s="405"/>
      <c r="D18" s="405"/>
      <c r="E18" s="405"/>
      <c r="F18" s="405"/>
      <c r="G18" s="406">
        <v>0</v>
      </c>
    </row>
    <row r="19" spans="2:7" ht="15.75" thickBot="1" x14ac:dyDescent="0.3">
      <c r="B19" s="407" t="s">
        <v>196</v>
      </c>
      <c r="C19" s="408"/>
      <c r="D19" s="408"/>
      <c r="E19" s="408"/>
      <c r="F19" s="408"/>
      <c r="G19" s="409">
        <f>(G18+100%)*G17</f>
        <v>0</v>
      </c>
    </row>
  </sheetData>
  <mergeCells count="6">
    <mergeCell ref="B15:B16"/>
    <mergeCell ref="B2:G2"/>
    <mergeCell ref="B4:B7"/>
    <mergeCell ref="B8:B10"/>
    <mergeCell ref="B11:B12"/>
    <mergeCell ref="B13:B14"/>
  </mergeCells>
  <pageMargins left="0.7" right="0.7" top="0.75" bottom="0.75" header="0.3" footer="0.3"/>
  <pageSetup paperSize="9" scale="75"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60416-7F7E-4A17-8894-FE6C3782F4CC}">
  <sheetPr>
    <pageSetUpPr fitToPage="1"/>
  </sheetPr>
  <dimension ref="B2:G26"/>
  <sheetViews>
    <sheetView showGridLines="0" workbookViewId="0">
      <selection activeCell="B1" sqref="B1"/>
    </sheetView>
  </sheetViews>
  <sheetFormatPr defaultColWidth="9.140625" defaultRowHeight="15" x14ac:dyDescent="0.25"/>
  <cols>
    <col min="1" max="1" width="4.85546875" style="48" customWidth="1"/>
    <col min="2" max="2" width="34.140625" style="48" customWidth="1"/>
    <col min="3" max="3" width="28" style="48" customWidth="1"/>
    <col min="4" max="4" width="18.140625" style="48" customWidth="1"/>
    <col min="5" max="5" width="11.140625" style="48" bestFit="1" customWidth="1"/>
    <col min="6" max="6" width="21.28515625" style="48" customWidth="1"/>
    <col min="7" max="7" width="22.140625" style="48" customWidth="1"/>
    <col min="8" max="16384" width="9.140625" style="48"/>
  </cols>
  <sheetData>
    <row r="2" spans="2:7" ht="27" x14ac:dyDescent="0.25">
      <c r="B2" s="118" t="s">
        <v>583</v>
      </c>
      <c r="C2" s="118" t="s">
        <v>584</v>
      </c>
      <c r="D2" s="119" t="s">
        <v>585</v>
      </c>
      <c r="E2" s="119" t="s">
        <v>586</v>
      </c>
      <c r="F2" s="119" t="s">
        <v>587</v>
      </c>
      <c r="G2" s="119" t="s">
        <v>588</v>
      </c>
    </row>
    <row r="3" spans="2:7" ht="27" x14ac:dyDescent="0.25">
      <c r="B3" s="125" t="s">
        <v>527</v>
      </c>
      <c r="C3" s="120" t="s">
        <v>589</v>
      </c>
      <c r="D3" s="121">
        <v>7</v>
      </c>
      <c r="E3" s="122">
        <v>500</v>
      </c>
      <c r="F3" s="344"/>
      <c r="G3" s="345">
        <f>F3*5</f>
        <v>0</v>
      </c>
    </row>
    <row r="4" spans="2:7" ht="27" x14ac:dyDescent="0.25">
      <c r="B4" s="125" t="s">
        <v>590</v>
      </c>
      <c r="C4" s="120" t="s">
        <v>591</v>
      </c>
      <c r="D4" s="121">
        <v>0</v>
      </c>
      <c r="E4" s="122">
        <v>0</v>
      </c>
      <c r="F4" s="416"/>
      <c r="G4" s="345">
        <f t="shared" ref="G4:G22" si="0">F4*5</f>
        <v>0</v>
      </c>
    </row>
    <row r="5" spans="2:7" x14ac:dyDescent="0.25">
      <c r="B5" s="658" t="s">
        <v>592</v>
      </c>
      <c r="C5" s="659" t="s">
        <v>593</v>
      </c>
      <c r="D5" s="121">
        <v>1</v>
      </c>
      <c r="E5" s="122">
        <f>3.77*2.4*1.84*1000</f>
        <v>16648.320000000003</v>
      </c>
      <c r="F5" s="344"/>
      <c r="G5" s="345">
        <f t="shared" si="0"/>
        <v>0</v>
      </c>
    </row>
    <row r="6" spans="2:7" x14ac:dyDescent="0.25">
      <c r="B6" s="658"/>
      <c r="C6" s="659"/>
      <c r="D6" s="121">
        <v>1</v>
      </c>
      <c r="E6" s="122">
        <f>3.77*2.4*1.84*1000</f>
        <v>16648.320000000003</v>
      </c>
      <c r="F6" s="344"/>
      <c r="G6" s="345">
        <f t="shared" si="0"/>
        <v>0</v>
      </c>
    </row>
    <row r="7" spans="2:7" x14ac:dyDescent="0.25">
      <c r="B7" s="658"/>
      <c r="C7" s="659"/>
      <c r="D7" s="121">
        <v>1</v>
      </c>
      <c r="E7" s="122">
        <f>3.69*2.65*2.2*1000</f>
        <v>21512.699999999997</v>
      </c>
      <c r="F7" s="344"/>
      <c r="G7" s="345">
        <f t="shared" si="0"/>
        <v>0</v>
      </c>
    </row>
    <row r="8" spans="2:7" x14ac:dyDescent="0.25">
      <c r="B8" s="658"/>
      <c r="C8" s="659"/>
      <c r="D8" s="121">
        <v>1</v>
      </c>
      <c r="E8" s="123">
        <f>3.69*2.65*2.2*1000</f>
        <v>21512.699999999997</v>
      </c>
      <c r="F8" s="344"/>
      <c r="G8" s="345">
        <f t="shared" si="0"/>
        <v>0</v>
      </c>
    </row>
    <row r="9" spans="2:7" x14ac:dyDescent="0.25">
      <c r="B9" s="658" t="s">
        <v>594</v>
      </c>
      <c r="C9" s="659" t="s">
        <v>595</v>
      </c>
      <c r="D9" s="121">
        <v>1</v>
      </c>
      <c r="E9" s="122">
        <f>4.03*5.6*2.1*1000</f>
        <v>47392.80000000001</v>
      </c>
      <c r="F9" s="344"/>
      <c r="G9" s="345">
        <f t="shared" si="0"/>
        <v>0</v>
      </c>
    </row>
    <row r="10" spans="2:7" x14ac:dyDescent="0.25">
      <c r="B10" s="658"/>
      <c r="C10" s="659"/>
      <c r="D10" s="121">
        <v>1</v>
      </c>
      <c r="E10" s="122">
        <f>2.98*5.27/2*2.5*1000</f>
        <v>19630.75</v>
      </c>
      <c r="F10" s="344"/>
      <c r="G10" s="345">
        <f t="shared" si="0"/>
        <v>0</v>
      </c>
    </row>
    <row r="11" spans="2:7" x14ac:dyDescent="0.25">
      <c r="B11" s="658"/>
      <c r="C11" s="659"/>
      <c r="D11" s="121">
        <v>1</v>
      </c>
      <c r="E11" s="122">
        <f>2.98*5.27/2*2.5*1000</f>
        <v>19630.75</v>
      </c>
      <c r="F11" s="344"/>
      <c r="G11" s="345">
        <f t="shared" si="0"/>
        <v>0</v>
      </c>
    </row>
    <row r="12" spans="2:7" x14ac:dyDescent="0.25">
      <c r="B12" s="658"/>
      <c r="C12" s="659"/>
      <c r="D12" s="121">
        <v>1</v>
      </c>
      <c r="E12" s="122">
        <f>3.1*4.22/2*2.5*1000</f>
        <v>16352.5</v>
      </c>
      <c r="F12" s="344"/>
      <c r="G12" s="345">
        <f t="shared" si="0"/>
        <v>0</v>
      </c>
    </row>
    <row r="13" spans="2:7" x14ac:dyDescent="0.25">
      <c r="B13" s="658"/>
      <c r="C13" s="659"/>
      <c r="D13" s="121">
        <v>1</v>
      </c>
      <c r="E13" s="122">
        <f>3.1*4.22/2*2.5*1000</f>
        <v>16352.5</v>
      </c>
      <c r="F13" s="344"/>
      <c r="G13" s="345">
        <f t="shared" si="0"/>
        <v>0</v>
      </c>
    </row>
    <row r="14" spans="2:7" x14ac:dyDescent="0.25">
      <c r="B14" s="658" t="s">
        <v>596</v>
      </c>
      <c r="C14" s="659" t="s">
        <v>597</v>
      </c>
      <c r="D14" s="121">
        <v>1</v>
      </c>
      <c r="E14" s="122">
        <v>6400</v>
      </c>
      <c r="F14" s="344"/>
      <c r="G14" s="345">
        <f t="shared" si="0"/>
        <v>0</v>
      </c>
    </row>
    <row r="15" spans="2:7" x14ac:dyDescent="0.25">
      <c r="B15" s="658"/>
      <c r="C15" s="659"/>
      <c r="D15" s="121">
        <v>1</v>
      </c>
      <c r="E15" s="122">
        <v>12300</v>
      </c>
      <c r="F15" s="344"/>
      <c r="G15" s="345">
        <f t="shared" si="0"/>
        <v>0</v>
      </c>
    </row>
    <row r="16" spans="2:7" x14ac:dyDescent="0.25">
      <c r="B16" s="658"/>
      <c r="C16" s="659"/>
      <c r="D16" s="121">
        <v>4</v>
      </c>
      <c r="E16" s="122">
        <v>5000</v>
      </c>
      <c r="F16" s="344"/>
      <c r="G16" s="345">
        <f t="shared" si="0"/>
        <v>0</v>
      </c>
    </row>
    <row r="17" spans="2:7" x14ac:dyDescent="0.25">
      <c r="B17" s="658"/>
      <c r="C17" s="659"/>
      <c r="D17" s="121">
        <v>1</v>
      </c>
      <c r="E17" s="122">
        <v>6700</v>
      </c>
      <c r="F17" s="344"/>
      <c r="G17" s="345">
        <f t="shared" si="0"/>
        <v>0</v>
      </c>
    </row>
    <row r="18" spans="2:7" x14ac:dyDescent="0.25">
      <c r="B18" s="658"/>
      <c r="C18" s="659"/>
      <c r="D18" s="121">
        <v>1</v>
      </c>
      <c r="E18" s="122">
        <v>6700</v>
      </c>
      <c r="F18" s="344"/>
      <c r="G18" s="345">
        <f t="shared" si="0"/>
        <v>0</v>
      </c>
    </row>
    <row r="19" spans="2:7" x14ac:dyDescent="0.25">
      <c r="B19" s="658" t="s">
        <v>598</v>
      </c>
      <c r="C19" s="659" t="s">
        <v>599</v>
      </c>
      <c r="D19" s="121">
        <v>1</v>
      </c>
      <c r="E19" s="122">
        <v>7000</v>
      </c>
      <c r="F19" s="344"/>
      <c r="G19" s="345">
        <f t="shared" si="0"/>
        <v>0</v>
      </c>
    </row>
    <row r="20" spans="2:7" x14ac:dyDescent="0.25">
      <c r="B20" s="658"/>
      <c r="C20" s="659"/>
      <c r="D20" s="121">
        <v>1</v>
      </c>
      <c r="E20" s="122">
        <v>17062</v>
      </c>
      <c r="F20" s="344"/>
      <c r="G20" s="345">
        <f t="shared" si="0"/>
        <v>0</v>
      </c>
    </row>
    <row r="21" spans="2:7" x14ac:dyDescent="0.25">
      <c r="B21" s="658"/>
      <c r="C21" s="659"/>
      <c r="D21" s="121">
        <v>1</v>
      </c>
      <c r="E21" s="122">
        <v>7000</v>
      </c>
      <c r="F21" s="344"/>
      <c r="G21" s="345">
        <f t="shared" si="0"/>
        <v>0</v>
      </c>
    </row>
    <row r="22" spans="2:7" x14ac:dyDescent="0.25">
      <c r="B22" s="658"/>
      <c r="C22" s="659"/>
      <c r="D22" s="121">
        <v>1</v>
      </c>
      <c r="E22" s="122">
        <v>1000</v>
      </c>
      <c r="F22" s="344"/>
      <c r="G22" s="345">
        <f t="shared" si="0"/>
        <v>0</v>
      </c>
    </row>
    <row r="23" spans="2:7" ht="15.75" thickBot="1" x14ac:dyDescent="0.3"/>
    <row r="24" spans="2:7" ht="15.75" x14ac:dyDescent="0.25">
      <c r="B24" s="124" t="s">
        <v>600</v>
      </c>
      <c r="C24" s="346">
        <f>SUM(G3:G22)</f>
        <v>0</v>
      </c>
    </row>
    <row r="25" spans="2:7" ht="16.5" thickBot="1" x14ac:dyDescent="0.3">
      <c r="B25" s="146" t="s">
        <v>601</v>
      </c>
      <c r="C25" s="411">
        <v>0</v>
      </c>
    </row>
    <row r="26" spans="2:7" ht="16.5" thickBot="1" x14ac:dyDescent="0.3">
      <c r="B26" s="412" t="s">
        <v>602</v>
      </c>
      <c r="C26" s="413">
        <f>(C25+100%)*C24</f>
        <v>0</v>
      </c>
    </row>
  </sheetData>
  <mergeCells count="8">
    <mergeCell ref="B19:B22"/>
    <mergeCell ref="C19:C22"/>
    <mergeCell ref="B5:B8"/>
    <mergeCell ref="C5:C8"/>
    <mergeCell ref="B9:B13"/>
    <mergeCell ref="C9:C13"/>
    <mergeCell ref="B14:B18"/>
    <mergeCell ref="C14:C18"/>
  </mergeCells>
  <pageMargins left="0.7" right="0.7" top="0.75" bottom="0.75" header="0.3" footer="0.3"/>
  <pageSetup paperSize="9" scale="6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BF0ED-F95C-41ED-8DBA-033162BA3229}">
  <sheetPr>
    <pageSetUpPr fitToPage="1"/>
  </sheetPr>
  <dimension ref="A1:J59"/>
  <sheetViews>
    <sheetView showGridLines="0" zoomScaleNormal="100" workbookViewId="0">
      <selection activeCell="H1" sqref="H1"/>
    </sheetView>
  </sheetViews>
  <sheetFormatPr defaultRowHeight="15" x14ac:dyDescent="0.25"/>
  <cols>
    <col min="1" max="1" width="14" customWidth="1"/>
    <col min="2" max="2" width="51.28515625" bestFit="1" customWidth="1"/>
    <col min="3" max="7" width="14" customWidth="1"/>
  </cols>
  <sheetData>
    <row r="1" spans="1:7" x14ac:dyDescent="0.25">
      <c r="A1" s="528" t="s">
        <v>32</v>
      </c>
      <c r="B1" s="529"/>
      <c r="C1" s="529"/>
      <c r="D1" s="529"/>
      <c r="E1" s="530"/>
      <c r="F1" s="531" t="s">
        <v>33</v>
      </c>
      <c r="G1" s="532"/>
    </row>
    <row r="2" spans="1:7" x14ac:dyDescent="0.25">
      <c r="A2" s="218" t="s">
        <v>34</v>
      </c>
      <c r="B2" s="5"/>
      <c r="C2" s="537" t="s">
        <v>35</v>
      </c>
      <c r="D2" s="538"/>
      <c r="E2" s="541"/>
      <c r="F2" s="533"/>
      <c r="G2" s="534"/>
    </row>
    <row r="3" spans="1:7" x14ac:dyDescent="0.25">
      <c r="A3" s="219" t="s">
        <v>36</v>
      </c>
      <c r="B3" s="259" t="s">
        <v>37</v>
      </c>
      <c r="C3" s="539"/>
      <c r="D3" s="540"/>
      <c r="E3" s="542"/>
      <c r="F3" s="533"/>
      <c r="G3" s="534"/>
    </row>
    <row r="4" spans="1:7" x14ac:dyDescent="0.25">
      <c r="A4" s="220" t="s">
        <v>38</v>
      </c>
      <c r="B4" s="6"/>
      <c r="C4" s="543" t="s">
        <v>39</v>
      </c>
      <c r="D4" s="544"/>
      <c r="E4" s="7"/>
      <c r="F4" s="535"/>
      <c r="G4" s="536"/>
    </row>
    <row r="5" spans="1:7" x14ac:dyDescent="0.25">
      <c r="A5" s="526"/>
      <c r="B5" s="507"/>
      <c r="C5" s="507"/>
      <c r="D5" s="507"/>
      <c r="E5" s="507"/>
      <c r="F5" s="507"/>
      <c r="G5" s="527"/>
    </row>
    <row r="6" spans="1:7" x14ac:dyDescent="0.25">
      <c r="A6" s="501" t="s">
        <v>32</v>
      </c>
      <c r="B6" s="502"/>
      <c r="C6" s="502"/>
      <c r="D6" s="502"/>
      <c r="E6" s="502"/>
      <c r="F6" s="502"/>
      <c r="G6" s="503"/>
    </row>
    <row r="7" spans="1:7" ht="35.25" customHeight="1" x14ac:dyDescent="0.25">
      <c r="A7" s="504" t="s">
        <v>40</v>
      </c>
      <c r="B7" s="505"/>
      <c r="C7" s="506"/>
      <c r="D7" s="507"/>
      <c r="E7" s="509" t="s">
        <v>41</v>
      </c>
      <c r="F7" s="510"/>
      <c r="G7" s="511"/>
    </row>
    <row r="8" spans="1:7" x14ac:dyDescent="0.25">
      <c r="A8" s="221" t="s">
        <v>42</v>
      </c>
      <c r="B8" s="222" t="s">
        <v>43</v>
      </c>
      <c r="C8" s="223" t="s">
        <v>44</v>
      </c>
      <c r="D8" s="507"/>
      <c r="E8" s="224" t="s">
        <v>45</v>
      </c>
      <c r="F8" s="225" t="s">
        <v>46</v>
      </c>
      <c r="G8" s="226" t="s">
        <v>47</v>
      </c>
    </row>
    <row r="9" spans="1:7" x14ac:dyDescent="0.25">
      <c r="A9" s="227" t="s">
        <v>48</v>
      </c>
      <c r="B9" s="228" t="s">
        <v>49</v>
      </c>
      <c r="C9" s="9"/>
      <c r="D9" s="507"/>
      <c r="E9" s="10"/>
      <c r="F9" s="11"/>
      <c r="G9" s="12"/>
    </row>
    <row r="10" spans="1:7" x14ac:dyDescent="0.25">
      <c r="A10" s="13" t="s">
        <v>50</v>
      </c>
      <c r="B10" s="14" t="s">
        <v>51</v>
      </c>
      <c r="C10" s="15"/>
      <c r="D10" s="507"/>
      <c r="E10" s="16">
        <v>8.0000000000000002E-3</v>
      </c>
      <c r="F10" s="17">
        <v>8.0000000000000002E-3</v>
      </c>
      <c r="G10" s="18">
        <v>0.01</v>
      </c>
    </row>
    <row r="11" spans="1:7" x14ac:dyDescent="0.25">
      <c r="A11" s="13" t="s">
        <v>52</v>
      </c>
      <c r="B11" s="14" t="s">
        <v>53</v>
      </c>
      <c r="C11" s="15"/>
      <c r="D11" s="507"/>
      <c r="E11" s="16">
        <v>9.7000000000000003E-3</v>
      </c>
      <c r="F11" s="17">
        <v>1.2699999999999999E-2</v>
      </c>
      <c r="G11" s="18">
        <v>1.2699999999999999E-2</v>
      </c>
    </row>
    <row r="12" spans="1:7" x14ac:dyDescent="0.25">
      <c r="A12" s="13" t="s">
        <v>54</v>
      </c>
      <c r="B12" s="14" t="s">
        <v>55</v>
      </c>
      <c r="C12" s="15"/>
      <c r="D12" s="507"/>
      <c r="E12" s="16">
        <v>5.8999999999999999E-3</v>
      </c>
      <c r="F12" s="17">
        <v>1.23E-2</v>
      </c>
      <c r="G12" s="18">
        <v>1.3899999999999999E-2</v>
      </c>
    </row>
    <row r="13" spans="1:7" x14ac:dyDescent="0.25">
      <c r="A13" s="13" t="s">
        <v>56</v>
      </c>
      <c r="B13" s="14" t="s">
        <v>57</v>
      </c>
      <c r="C13" s="15"/>
      <c r="D13" s="507"/>
      <c r="E13" s="19">
        <v>0.03</v>
      </c>
      <c r="F13" s="20">
        <v>0.04</v>
      </c>
      <c r="G13" s="21">
        <v>5.5E-2</v>
      </c>
    </row>
    <row r="14" spans="1:7" x14ac:dyDescent="0.25">
      <c r="A14" s="512" t="s">
        <v>58</v>
      </c>
      <c r="B14" s="513"/>
      <c r="C14" s="22">
        <f>SUM(C10:C13)</f>
        <v>0</v>
      </c>
      <c r="D14" s="507"/>
      <c r="E14" s="23"/>
      <c r="F14" s="1"/>
      <c r="G14" s="8"/>
    </row>
    <row r="15" spans="1:7" x14ac:dyDescent="0.25">
      <c r="A15" s="229" t="s">
        <v>59</v>
      </c>
      <c r="B15" s="230" t="s">
        <v>60</v>
      </c>
      <c r="C15" s="24"/>
      <c r="D15" s="507"/>
      <c r="E15" s="25"/>
      <c r="F15" s="26"/>
      <c r="G15" s="27"/>
    </row>
    <row r="16" spans="1:7" x14ac:dyDescent="0.25">
      <c r="A16" s="13" t="s">
        <v>61</v>
      </c>
      <c r="B16" s="14" t="s">
        <v>62</v>
      </c>
      <c r="C16" s="15"/>
      <c r="D16" s="507"/>
      <c r="E16" s="16">
        <v>6.1600000000000002E-2</v>
      </c>
      <c r="F16" s="17">
        <v>7.3999999999999996E-2</v>
      </c>
      <c r="G16" s="18">
        <v>8.9599999999999999E-2</v>
      </c>
    </row>
    <row r="17" spans="1:10" x14ac:dyDescent="0.25">
      <c r="A17" s="512" t="s">
        <v>63</v>
      </c>
      <c r="B17" s="513"/>
      <c r="C17" s="22">
        <f>SUM(C16)</f>
        <v>0</v>
      </c>
      <c r="D17" s="507"/>
      <c r="E17" s="28"/>
      <c r="F17" s="29"/>
      <c r="G17" s="30"/>
    </row>
    <row r="18" spans="1:10" x14ac:dyDescent="0.25">
      <c r="A18" s="229" t="s">
        <v>64</v>
      </c>
      <c r="B18" s="230" t="s">
        <v>65</v>
      </c>
      <c r="C18" s="24"/>
      <c r="D18" s="507"/>
      <c r="E18" s="514" t="s">
        <v>66</v>
      </c>
      <c r="F18" s="515"/>
      <c r="G18" s="516"/>
    </row>
    <row r="19" spans="1:10" ht="45" x14ac:dyDescent="0.25">
      <c r="A19" s="13" t="s">
        <v>67</v>
      </c>
      <c r="B19" s="14" t="s">
        <v>68</v>
      </c>
      <c r="C19" s="15"/>
      <c r="D19" s="507"/>
      <c r="E19" s="231" t="s">
        <v>69</v>
      </c>
      <c r="F19" s="232" t="s">
        <v>70</v>
      </c>
      <c r="G19" s="233" t="s">
        <v>71</v>
      </c>
    </row>
    <row r="20" spans="1:10" x14ac:dyDescent="0.25">
      <c r="A20" s="13" t="s">
        <v>72</v>
      </c>
      <c r="B20" s="14" t="s">
        <v>73</v>
      </c>
      <c r="C20" s="15"/>
      <c r="D20" s="507"/>
      <c r="E20" s="31">
        <v>0.05</v>
      </c>
      <c r="F20" s="32" t="s">
        <v>74</v>
      </c>
      <c r="G20" s="33">
        <v>2.5000000000000001E-2</v>
      </c>
    </row>
    <row r="21" spans="1:10" x14ac:dyDescent="0.25">
      <c r="A21" s="13" t="s">
        <v>75</v>
      </c>
      <c r="B21" s="14" t="s">
        <v>76</v>
      </c>
      <c r="C21" s="15"/>
      <c r="D21" s="507"/>
      <c r="E21" s="1"/>
      <c r="F21" s="1"/>
      <c r="G21" s="8"/>
    </row>
    <row r="22" spans="1:10" x14ac:dyDescent="0.25">
      <c r="A22" s="13" t="s">
        <v>77</v>
      </c>
      <c r="B22" s="14" t="s">
        <v>78</v>
      </c>
      <c r="C22" s="15"/>
      <c r="D22" s="507"/>
      <c r="E22" s="517" t="s">
        <v>79</v>
      </c>
      <c r="F22" s="518"/>
      <c r="G22" s="519"/>
    </row>
    <row r="23" spans="1:10" x14ac:dyDescent="0.25">
      <c r="A23" s="512" t="s">
        <v>80</v>
      </c>
      <c r="B23" s="513"/>
      <c r="C23" s="22">
        <f>SUM(C19:C22)</f>
        <v>0</v>
      </c>
      <c r="D23" s="507"/>
      <c r="E23" s="520"/>
      <c r="F23" s="521"/>
      <c r="G23" s="522"/>
    </row>
    <row r="24" spans="1:10" x14ac:dyDescent="0.25">
      <c r="A24" s="523" t="s">
        <v>81</v>
      </c>
      <c r="B24" s="524"/>
      <c r="C24" s="525"/>
      <c r="D24" s="507"/>
      <c r="E24" s="224" t="s">
        <v>82</v>
      </c>
      <c r="F24" s="225" t="s">
        <v>46</v>
      </c>
      <c r="G24" s="226" t="s">
        <v>83</v>
      </c>
    </row>
    <row r="25" spans="1:10" x14ac:dyDescent="0.25">
      <c r="A25" s="480" t="s">
        <v>84</v>
      </c>
      <c r="B25" s="481"/>
      <c r="C25" s="482"/>
      <c r="D25" s="507"/>
      <c r="E25" s="34">
        <v>0.2034</v>
      </c>
      <c r="F25" s="35">
        <v>0.22120000000000001</v>
      </c>
      <c r="G25" s="36">
        <v>0.25</v>
      </c>
    </row>
    <row r="26" spans="1:10" x14ac:dyDescent="0.25">
      <c r="A26" s="483" t="s">
        <v>85</v>
      </c>
      <c r="B26" s="484"/>
      <c r="C26" s="234">
        <f>(((1+C13+C10+C11)*(1+C12)*(1+C17))/(1-C23))-1</f>
        <v>0</v>
      </c>
      <c r="D26" s="508"/>
      <c r="E26" s="37"/>
      <c r="F26" s="37"/>
      <c r="G26" s="38"/>
    </row>
    <row r="27" spans="1:10" x14ac:dyDescent="0.25">
      <c r="A27" s="40"/>
      <c r="G27" s="41"/>
    </row>
    <row r="28" spans="1:10" x14ac:dyDescent="0.25">
      <c r="A28" s="235" t="s">
        <v>86</v>
      </c>
      <c r="B28" s="236"/>
      <c r="C28" s="236"/>
      <c r="D28" s="236"/>
      <c r="E28" s="236"/>
      <c r="F28" s="236"/>
      <c r="G28" s="237"/>
    </row>
    <row r="29" spans="1:10" x14ac:dyDescent="0.25">
      <c r="A29" s="235"/>
      <c r="B29" s="236"/>
      <c r="C29" s="236"/>
      <c r="D29" s="236"/>
      <c r="E29" s="236"/>
      <c r="F29" s="236"/>
      <c r="G29" s="237"/>
      <c r="J29" s="238" t="s">
        <v>87</v>
      </c>
    </row>
    <row r="30" spans="1:10" x14ac:dyDescent="0.25">
      <c r="A30" s="485" t="s">
        <v>88</v>
      </c>
      <c r="B30" s="486"/>
      <c r="C30" s="486"/>
      <c r="D30" s="486"/>
      <c r="E30" s="486"/>
      <c r="F30" s="486"/>
      <c r="G30" s="237"/>
      <c r="J30" t="s">
        <v>89</v>
      </c>
    </row>
    <row r="31" spans="1:10" x14ac:dyDescent="0.25">
      <c r="A31" s="235"/>
      <c r="B31" s="236"/>
      <c r="C31" s="236"/>
      <c r="D31" s="236"/>
      <c r="E31" s="236"/>
      <c r="F31" s="236"/>
      <c r="G31" s="237"/>
      <c r="J31" t="s">
        <v>90</v>
      </c>
    </row>
    <row r="32" spans="1:10" x14ac:dyDescent="0.25">
      <c r="A32" s="487" t="s">
        <v>91</v>
      </c>
      <c r="B32" s="488" t="s">
        <v>92</v>
      </c>
      <c r="C32" s="488"/>
      <c r="D32" s="489">
        <v>-1</v>
      </c>
      <c r="E32" s="489"/>
      <c r="F32" s="236"/>
      <c r="G32" s="237"/>
      <c r="J32" t="s">
        <v>93</v>
      </c>
    </row>
    <row r="33" spans="1:10" x14ac:dyDescent="0.25">
      <c r="A33" s="487"/>
      <c r="B33" s="490" t="s">
        <v>94</v>
      </c>
      <c r="C33" s="490"/>
      <c r="D33" s="489"/>
      <c r="E33" s="489"/>
      <c r="F33" s="236"/>
      <c r="G33" s="237"/>
      <c r="J33" s="238" t="s">
        <v>95</v>
      </c>
    </row>
    <row r="34" spans="1:10" x14ac:dyDescent="0.25">
      <c r="A34" s="235"/>
      <c r="B34" s="236"/>
      <c r="C34" s="236"/>
      <c r="D34" s="236"/>
      <c r="E34" s="236"/>
      <c r="F34" s="236"/>
      <c r="G34" s="237"/>
      <c r="J34" t="s">
        <v>96</v>
      </c>
    </row>
    <row r="35" spans="1:10" x14ac:dyDescent="0.25">
      <c r="A35" s="42" t="s">
        <v>97</v>
      </c>
      <c r="B35" s="240"/>
      <c r="C35" s="240"/>
      <c r="D35" s="236"/>
      <c r="E35" s="236"/>
      <c r="F35" s="236"/>
      <c r="G35" s="237"/>
    </row>
    <row r="36" spans="1:10" ht="18" x14ac:dyDescent="0.3">
      <c r="A36" s="241" t="s">
        <v>98</v>
      </c>
      <c r="B36" s="242" t="s">
        <v>99</v>
      </c>
      <c r="C36" s="242"/>
      <c r="D36" s="242"/>
      <c r="E36" s="242"/>
      <c r="F36" s="242"/>
      <c r="G36" s="237"/>
      <c r="J36" s="46" t="s">
        <v>100</v>
      </c>
    </row>
    <row r="37" spans="1:10" x14ac:dyDescent="0.25">
      <c r="A37" s="241" t="s">
        <v>101</v>
      </c>
      <c r="B37" s="242" t="s">
        <v>102</v>
      </c>
      <c r="C37" s="242"/>
      <c r="D37" s="242"/>
      <c r="E37" s="242"/>
      <c r="F37" s="242"/>
      <c r="G37" s="237"/>
      <c r="J37" s="238" t="s">
        <v>103</v>
      </c>
    </row>
    <row r="38" spans="1:10" x14ac:dyDescent="0.25">
      <c r="A38" s="241" t="s">
        <v>104</v>
      </c>
      <c r="B38" s="242" t="s">
        <v>105</v>
      </c>
      <c r="C38" s="242"/>
      <c r="D38" s="242"/>
      <c r="E38" s="242"/>
      <c r="F38" s="242"/>
      <c r="G38" s="237"/>
      <c r="J38" s="238" t="s">
        <v>106</v>
      </c>
    </row>
    <row r="39" spans="1:10" x14ac:dyDescent="0.25">
      <c r="A39" s="241" t="s">
        <v>107</v>
      </c>
      <c r="B39" s="242" t="s">
        <v>108</v>
      </c>
      <c r="C39" s="242"/>
      <c r="D39" s="242"/>
      <c r="E39" s="242"/>
      <c r="F39" s="242"/>
      <c r="G39" s="237"/>
      <c r="J39" s="238" t="s">
        <v>109</v>
      </c>
    </row>
    <row r="40" spans="1:10" x14ac:dyDescent="0.25">
      <c r="A40" s="241" t="s">
        <v>110</v>
      </c>
      <c r="B40" s="242" t="s">
        <v>111</v>
      </c>
      <c r="C40" s="242"/>
      <c r="D40" s="242"/>
      <c r="E40" s="242"/>
      <c r="F40" s="242"/>
      <c r="G40" s="237"/>
    </row>
    <row r="41" spans="1:10" x14ac:dyDescent="0.25">
      <c r="A41" s="241" t="s">
        <v>112</v>
      </c>
      <c r="B41" s="242" t="s">
        <v>113</v>
      </c>
      <c r="C41" s="242"/>
      <c r="D41" s="242"/>
      <c r="E41" s="242"/>
      <c r="F41" s="242"/>
      <c r="G41" s="237"/>
    </row>
    <row r="42" spans="1:10" x14ac:dyDescent="0.25">
      <c r="A42" s="241" t="s">
        <v>114</v>
      </c>
      <c r="B42" s="242" t="s">
        <v>115</v>
      </c>
      <c r="C42" s="242"/>
      <c r="D42" s="242"/>
      <c r="E42" s="242"/>
      <c r="F42" s="242"/>
      <c r="G42" s="237"/>
    </row>
    <row r="43" spans="1:10" x14ac:dyDescent="0.25">
      <c r="A43" s="241"/>
      <c r="B43" s="242"/>
      <c r="C43" s="242"/>
      <c r="D43" s="242"/>
      <c r="E43" s="242"/>
      <c r="F43" s="242"/>
      <c r="G43" s="237"/>
    </row>
    <row r="44" spans="1:10" x14ac:dyDescent="0.25">
      <c r="A44" s="491" t="s">
        <v>116</v>
      </c>
      <c r="B44" s="492"/>
      <c r="C44" s="492"/>
      <c r="D44" s="492"/>
      <c r="E44" s="492"/>
      <c r="F44" s="492"/>
      <c r="G44" s="493"/>
    </row>
    <row r="45" spans="1:10" x14ac:dyDescent="0.25">
      <c r="A45" s="491"/>
      <c r="B45" s="492"/>
      <c r="C45" s="492"/>
      <c r="D45" s="492"/>
      <c r="E45" s="492"/>
      <c r="F45" s="492"/>
      <c r="G45" s="493"/>
    </row>
    <row r="46" spans="1:10" x14ac:dyDescent="0.25">
      <c r="A46" s="243"/>
      <c r="B46" s="240"/>
      <c r="C46" s="240"/>
      <c r="D46" s="236"/>
      <c r="E46" s="236"/>
      <c r="F46" s="236"/>
      <c r="G46" s="237"/>
    </row>
    <row r="47" spans="1:10" x14ac:dyDescent="0.25">
      <c r="A47" s="494" t="s">
        <v>117</v>
      </c>
      <c r="B47" s="495"/>
      <c r="C47" s="495"/>
      <c r="D47" s="495"/>
      <c r="E47" s="495"/>
      <c r="F47" s="495"/>
      <c r="G47" s="496"/>
    </row>
    <row r="48" spans="1:10" x14ac:dyDescent="0.25">
      <c r="A48" s="497" t="s">
        <v>118</v>
      </c>
      <c r="B48" s="498"/>
      <c r="C48" s="498"/>
      <c r="D48" s="498"/>
      <c r="E48" s="39" t="s">
        <v>119</v>
      </c>
      <c r="F48" s="39" t="s">
        <v>120</v>
      </c>
      <c r="G48" s="43" t="s">
        <v>121</v>
      </c>
    </row>
    <row r="49" spans="1:7" x14ac:dyDescent="0.25">
      <c r="A49" s="499" t="s">
        <v>122</v>
      </c>
      <c r="B49" s="500"/>
      <c r="C49" s="500"/>
      <c r="D49" s="500"/>
      <c r="E49" s="244">
        <f>E11</f>
        <v>9.7000000000000003E-3</v>
      </c>
      <c r="F49" s="244">
        <f>F11</f>
        <v>1.2699999999999999E-2</v>
      </c>
      <c r="G49" s="245">
        <v>0.32</v>
      </c>
    </row>
    <row r="50" spans="1:7" x14ac:dyDescent="0.25">
      <c r="A50" s="246"/>
      <c r="B50" s="247"/>
      <c r="C50" s="247"/>
      <c r="D50" s="248"/>
      <c r="E50" s="248"/>
      <c r="F50" s="248"/>
      <c r="G50" s="237"/>
    </row>
    <row r="51" spans="1:7" x14ac:dyDescent="0.25">
      <c r="A51" s="474" t="s">
        <v>123</v>
      </c>
      <c r="B51" s="475"/>
      <c r="C51" s="475"/>
      <c r="D51" s="475"/>
      <c r="E51" s="475"/>
      <c r="F51" s="475"/>
      <c r="G51" s="476"/>
    </row>
    <row r="52" spans="1:7" x14ac:dyDescent="0.25">
      <c r="A52" s="474"/>
      <c r="B52" s="475"/>
      <c r="C52" s="475"/>
      <c r="D52" s="475"/>
      <c r="E52" s="475"/>
      <c r="F52" s="475"/>
      <c r="G52" s="476"/>
    </row>
    <row r="53" spans="1:7" x14ac:dyDescent="0.25">
      <c r="A53" s="474"/>
      <c r="B53" s="475"/>
      <c r="C53" s="475"/>
      <c r="D53" s="475"/>
      <c r="E53" s="475"/>
      <c r="F53" s="475"/>
      <c r="G53" s="476"/>
    </row>
    <row r="54" spans="1:7" x14ac:dyDescent="0.25">
      <c r="A54" s="44"/>
      <c r="B54" s="45"/>
      <c r="C54" s="45"/>
      <c r="D54" s="239"/>
      <c r="E54" s="239"/>
      <c r="F54" s="239"/>
      <c r="G54" s="237"/>
    </row>
    <row r="55" spans="1:7" x14ac:dyDescent="0.25">
      <c r="A55" s="474" t="s">
        <v>124</v>
      </c>
      <c r="B55" s="475"/>
      <c r="C55" s="475"/>
      <c r="D55" s="475"/>
      <c r="E55" s="475"/>
      <c r="F55" s="475"/>
      <c r="G55" s="476"/>
    </row>
    <row r="56" spans="1:7" x14ac:dyDescent="0.25">
      <c r="A56" s="474"/>
      <c r="B56" s="475"/>
      <c r="C56" s="475"/>
      <c r="D56" s="475"/>
      <c r="E56" s="475"/>
      <c r="F56" s="475"/>
      <c r="G56" s="476"/>
    </row>
    <row r="57" spans="1:7" x14ac:dyDescent="0.25">
      <c r="A57" s="474"/>
      <c r="B57" s="475"/>
      <c r="C57" s="475"/>
      <c r="D57" s="475"/>
      <c r="E57" s="475"/>
      <c r="F57" s="475"/>
      <c r="G57" s="476"/>
    </row>
    <row r="58" spans="1:7" x14ac:dyDescent="0.25">
      <c r="A58" s="474"/>
      <c r="B58" s="475"/>
      <c r="C58" s="475"/>
      <c r="D58" s="475"/>
      <c r="E58" s="475"/>
      <c r="F58" s="475"/>
      <c r="G58" s="476"/>
    </row>
    <row r="59" spans="1:7" x14ac:dyDescent="0.25">
      <c r="A59" s="477"/>
      <c r="B59" s="478"/>
      <c r="C59" s="478"/>
      <c r="D59" s="478"/>
      <c r="E59" s="478"/>
      <c r="F59" s="478"/>
      <c r="G59" s="479"/>
    </row>
  </sheetData>
  <mergeCells count="30">
    <mergeCell ref="A5:G5"/>
    <mergeCell ref="A1:E1"/>
    <mergeCell ref="F1:G4"/>
    <mergeCell ref="C2:D3"/>
    <mergeCell ref="E2:E3"/>
    <mergeCell ref="C4:D4"/>
    <mergeCell ref="A6:G6"/>
    <mergeCell ref="A7:C7"/>
    <mergeCell ref="D7:D26"/>
    <mergeCell ref="E7:G7"/>
    <mergeCell ref="A14:B14"/>
    <mergeCell ref="A17:B17"/>
    <mergeCell ref="E18:G18"/>
    <mergeCell ref="E22:G23"/>
    <mergeCell ref="A23:B23"/>
    <mergeCell ref="A24:C24"/>
    <mergeCell ref="A55:G59"/>
    <mergeCell ref="A25:C25"/>
    <mergeCell ref="A26:B26"/>
    <mergeCell ref="A30:F30"/>
    <mergeCell ref="A32:A33"/>
    <mergeCell ref="B32:C32"/>
    <mergeCell ref="D32:D33"/>
    <mergeCell ref="E32:E33"/>
    <mergeCell ref="B33:C33"/>
    <mergeCell ref="A44:G45"/>
    <mergeCell ref="A47:G47"/>
    <mergeCell ref="A48:D48"/>
    <mergeCell ref="A49:D49"/>
    <mergeCell ref="A51:G53"/>
  </mergeCells>
  <pageMargins left="0.7" right="0.7" top="0.75" bottom="0.75" header="0.3" footer="0.3"/>
  <pageSetup paperSize="9" scale="32"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573A7-B443-4E72-A011-26559A8897A3}">
  <sheetPr>
    <pageSetUpPr fitToPage="1"/>
  </sheetPr>
  <dimension ref="B2:I12"/>
  <sheetViews>
    <sheetView showGridLines="0" workbookViewId="0">
      <selection activeCell="B1" sqref="B1"/>
    </sheetView>
  </sheetViews>
  <sheetFormatPr defaultColWidth="9.140625" defaultRowHeight="15" x14ac:dyDescent="0.25"/>
  <cols>
    <col min="1" max="1" width="4.42578125" style="48" customWidth="1"/>
    <col min="2" max="3" width="45.28515625" style="48" customWidth="1"/>
    <col min="4" max="4" width="14.85546875" style="48" customWidth="1"/>
    <col min="5" max="5" width="10" style="48" customWidth="1"/>
    <col min="6" max="7" width="14" style="48" customWidth="1"/>
    <col min="8" max="8" width="43.7109375" style="48" customWidth="1"/>
    <col min="9" max="9" width="30.28515625" style="48" bestFit="1" customWidth="1"/>
    <col min="10" max="16384" width="9.140625" style="48"/>
  </cols>
  <sheetData>
    <row r="2" spans="2:9" ht="60" x14ac:dyDescent="0.25">
      <c r="B2" s="129" t="s">
        <v>498</v>
      </c>
      <c r="C2" s="129" t="s">
        <v>584</v>
      </c>
      <c r="D2" s="129" t="s">
        <v>603</v>
      </c>
      <c r="E2" s="129" t="s">
        <v>604</v>
      </c>
      <c r="F2" s="129" t="s">
        <v>605</v>
      </c>
      <c r="G2" s="129" t="s">
        <v>606</v>
      </c>
      <c r="H2" s="129" t="s">
        <v>721</v>
      </c>
      <c r="I2" s="129" t="s">
        <v>607</v>
      </c>
    </row>
    <row r="3" spans="2:9" x14ac:dyDescent="0.25">
      <c r="B3" s="126" t="s">
        <v>236</v>
      </c>
      <c r="C3" s="130" t="s">
        <v>589</v>
      </c>
      <c r="D3" s="131">
        <v>281.74</v>
      </c>
      <c r="E3" s="132">
        <v>0</v>
      </c>
      <c r="F3" s="347"/>
      <c r="G3" s="417"/>
      <c r="H3" s="348">
        <f>D3*F3+E3*G3</f>
        <v>0</v>
      </c>
      <c r="I3" s="349">
        <f>H3*8</f>
        <v>0</v>
      </c>
    </row>
    <row r="4" spans="2:9" ht="30" x14ac:dyDescent="0.25">
      <c r="B4" s="176" t="s">
        <v>608</v>
      </c>
      <c r="C4" s="130" t="s">
        <v>591</v>
      </c>
      <c r="D4" s="131">
        <v>0</v>
      </c>
      <c r="E4" s="134">
        <v>0</v>
      </c>
      <c r="F4" s="135"/>
      <c r="G4" s="135"/>
      <c r="H4" s="135"/>
      <c r="I4" s="133"/>
    </row>
    <row r="5" spans="2:9" x14ac:dyDescent="0.25">
      <c r="B5" s="127" t="s">
        <v>223</v>
      </c>
      <c r="C5" s="130" t="s">
        <v>593</v>
      </c>
      <c r="D5" s="131">
        <v>153.83000000000001</v>
      </c>
      <c r="E5" s="134">
        <v>241.78</v>
      </c>
      <c r="F5" s="347"/>
      <c r="G5" s="347"/>
      <c r="H5" s="348">
        <f t="shared" ref="H5:H8" si="0">D5*F5+E5*G5</f>
        <v>0</v>
      </c>
      <c r="I5" s="349">
        <f>H5*8</f>
        <v>0</v>
      </c>
    </row>
    <row r="6" spans="2:9" ht="15" customHeight="1" x14ac:dyDescent="0.25">
      <c r="B6" s="127" t="s">
        <v>223</v>
      </c>
      <c r="C6" s="130" t="s">
        <v>595</v>
      </c>
      <c r="D6" s="131">
        <v>7.98</v>
      </c>
      <c r="E6" s="134">
        <v>436.74</v>
      </c>
      <c r="F6" s="347"/>
      <c r="G6" s="347"/>
      <c r="H6" s="348">
        <f t="shared" si="0"/>
        <v>0</v>
      </c>
      <c r="I6" s="349">
        <f>H6*8</f>
        <v>0</v>
      </c>
    </row>
    <row r="7" spans="2:9" ht="15.75" customHeight="1" x14ac:dyDescent="0.25">
      <c r="B7" s="128" t="s">
        <v>227</v>
      </c>
      <c r="C7" s="130" t="s">
        <v>597</v>
      </c>
      <c r="D7" s="131">
        <v>85.21</v>
      </c>
      <c r="E7" s="134">
        <f>23.12+16.23+20.11</f>
        <v>59.46</v>
      </c>
      <c r="F7" s="347"/>
      <c r="G7" s="347"/>
      <c r="H7" s="348">
        <f t="shared" si="0"/>
        <v>0</v>
      </c>
      <c r="I7" s="349">
        <f>H7*8</f>
        <v>0</v>
      </c>
    </row>
    <row r="8" spans="2:9" ht="30" x14ac:dyDescent="0.25">
      <c r="B8" s="128" t="s">
        <v>375</v>
      </c>
      <c r="C8" s="130" t="s">
        <v>599</v>
      </c>
      <c r="D8" s="131">
        <v>367.5</v>
      </c>
      <c r="E8" s="134">
        <v>255.97</v>
      </c>
      <c r="F8" s="347"/>
      <c r="G8" s="347"/>
      <c r="H8" s="348">
        <f t="shared" si="0"/>
        <v>0</v>
      </c>
      <c r="I8" s="349">
        <f>H8*8</f>
        <v>0</v>
      </c>
    </row>
    <row r="9" spans="2:9" ht="15.75" thickBot="1" x14ac:dyDescent="0.3"/>
    <row r="10" spans="2:9" ht="15.75" x14ac:dyDescent="0.25">
      <c r="B10" s="124" t="s">
        <v>600</v>
      </c>
      <c r="C10" s="346">
        <f>SUM(I3:I8)</f>
        <v>0</v>
      </c>
    </row>
    <row r="11" spans="2:9" ht="16.5" thickBot="1" x14ac:dyDescent="0.3">
      <c r="B11" s="146" t="s">
        <v>601</v>
      </c>
      <c r="C11" s="411">
        <v>0</v>
      </c>
    </row>
    <row r="12" spans="2:9" ht="16.5" thickBot="1" x14ac:dyDescent="0.3">
      <c r="B12" s="412" t="s">
        <v>602</v>
      </c>
      <c r="C12" s="413">
        <f>(C11+100%)*C10</f>
        <v>0</v>
      </c>
    </row>
  </sheetData>
  <pageMargins left="0.7" right="0.7" top="0.75" bottom="0.75" header="0.3" footer="0.3"/>
  <pageSetup paperSize="9" scale="44"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35AA2-E5B1-4ECA-B9EC-170E1ABD2FCA}">
  <sheetPr>
    <pageSetUpPr fitToPage="1"/>
  </sheetPr>
  <dimension ref="B1:H27"/>
  <sheetViews>
    <sheetView showGridLines="0" workbookViewId="0">
      <selection activeCell="B1" sqref="B1"/>
    </sheetView>
  </sheetViews>
  <sheetFormatPr defaultColWidth="9.140625" defaultRowHeight="15" x14ac:dyDescent="0.25"/>
  <cols>
    <col min="1" max="1" width="9.140625" style="48"/>
    <col min="2" max="2" width="31.7109375" style="48" customWidth="1"/>
    <col min="3" max="3" width="24.28515625" style="48" customWidth="1"/>
    <col min="4" max="4" width="17.42578125" style="48" customWidth="1"/>
    <col min="5" max="5" width="16.28515625" style="48" bestFit="1" customWidth="1"/>
    <col min="6" max="6" width="14.85546875" style="48" bestFit="1" customWidth="1"/>
    <col min="7" max="7" width="20.85546875" style="48" customWidth="1"/>
    <col min="8" max="8" width="28.7109375" style="48" customWidth="1"/>
    <col min="9" max="16384" width="9.140625" style="48"/>
  </cols>
  <sheetData>
    <row r="1" spans="2:8" ht="15.75" thickBot="1" x14ac:dyDescent="0.3"/>
    <row r="2" spans="2:8" ht="15.75" thickTop="1" x14ac:dyDescent="0.25">
      <c r="B2" s="660" t="s">
        <v>609</v>
      </c>
      <c r="C2" s="661"/>
      <c r="D2" s="661"/>
      <c r="E2" s="661"/>
      <c r="F2" s="661"/>
      <c r="G2" s="661"/>
      <c r="H2" s="662"/>
    </row>
    <row r="3" spans="2:8" ht="42.75" thickBot="1" x14ac:dyDescent="0.3">
      <c r="B3" s="136" t="s">
        <v>583</v>
      </c>
      <c r="C3" s="137" t="s">
        <v>584</v>
      </c>
      <c r="D3" s="138" t="s">
        <v>610</v>
      </c>
      <c r="E3" s="138" t="s">
        <v>149</v>
      </c>
      <c r="F3" s="138" t="s">
        <v>611</v>
      </c>
      <c r="G3" s="140" t="s">
        <v>612</v>
      </c>
      <c r="H3" s="141" t="s">
        <v>718</v>
      </c>
    </row>
    <row r="4" spans="2:8" ht="15.75" thickTop="1" x14ac:dyDescent="0.25">
      <c r="B4" s="663" t="s">
        <v>527</v>
      </c>
      <c r="C4" s="666" t="s">
        <v>589</v>
      </c>
      <c r="D4" s="669">
        <v>1951</v>
      </c>
      <c r="E4" s="142" t="s">
        <v>614</v>
      </c>
      <c r="F4" s="147">
        <v>10</v>
      </c>
      <c r="G4" s="350"/>
      <c r="H4" s="351">
        <f>F4*G4</f>
        <v>0</v>
      </c>
    </row>
    <row r="5" spans="2:8" x14ac:dyDescent="0.25">
      <c r="B5" s="664"/>
      <c r="C5" s="667"/>
      <c r="D5" s="670"/>
      <c r="E5" s="143" t="s">
        <v>615</v>
      </c>
      <c r="F5" s="148">
        <v>10</v>
      </c>
      <c r="G5" s="352"/>
      <c r="H5" s="353">
        <f>F5*G5</f>
        <v>0</v>
      </c>
    </row>
    <row r="6" spans="2:8" ht="15.75" thickBot="1" x14ac:dyDescent="0.3">
      <c r="B6" s="665"/>
      <c r="C6" s="668"/>
      <c r="D6" s="671"/>
      <c r="E6" s="144" t="s">
        <v>616</v>
      </c>
      <c r="F6" s="149">
        <v>3</v>
      </c>
      <c r="G6" s="354"/>
      <c r="H6" s="355">
        <f t="shared" ref="H6:H23" si="0">F6*G6</f>
        <v>0</v>
      </c>
    </row>
    <row r="7" spans="2:8" ht="15.75" thickTop="1" x14ac:dyDescent="0.25">
      <c r="B7" s="663" t="s">
        <v>617</v>
      </c>
      <c r="C7" s="666" t="s">
        <v>618</v>
      </c>
      <c r="D7" s="669">
        <v>170</v>
      </c>
      <c r="E7" s="142" t="s">
        <v>614</v>
      </c>
      <c r="F7" s="147">
        <v>10</v>
      </c>
      <c r="G7" s="350"/>
      <c r="H7" s="351">
        <f t="shared" si="0"/>
        <v>0</v>
      </c>
    </row>
    <row r="8" spans="2:8" ht="15.75" thickBot="1" x14ac:dyDescent="0.3">
      <c r="B8" s="665"/>
      <c r="C8" s="668"/>
      <c r="D8" s="671"/>
      <c r="E8" s="144" t="s">
        <v>615</v>
      </c>
      <c r="F8" s="149">
        <v>10</v>
      </c>
      <c r="G8" s="354"/>
      <c r="H8" s="355">
        <f t="shared" si="0"/>
        <v>0</v>
      </c>
    </row>
    <row r="9" spans="2:8" ht="15.75" thickTop="1" x14ac:dyDescent="0.25">
      <c r="B9" s="663" t="s">
        <v>590</v>
      </c>
      <c r="C9" s="666" t="s">
        <v>591</v>
      </c>
      <c r="D9" s="669">
        <v>0</v>
      </c>
      <c r="E9" s="142" t="s">
        <v>614</v>
      </c>
      <c r="F9" s="147">
        <v>10</v>
      </c>
      <c r="G9" s="356"/>
      <c r="H9" s="351"/>
    </row>
    <row r="10" spans="2:8" x14ac:dyDescent="0.25">
      <c r="B10" s="664"/>
      <c r="C10" s="667"/>
      <c r="D10" s="670"/>
      <c r="E10" s="143" t="s">
        <v>615</v>
      </c>
      <c r="F10" s="148">
        <v>10</v>
      </c>
      <c r="G10" s="357"/>
      <c r="H10" s="353"/>
    </row>
    <row r="11" spans="2:8" ht="15.75" thickBot="1" x14ac:dyDescent="0.3">
      <c r="B11" s="665"/>
      <c r="C11" s="668"/>
      <c r="D11" s="671"/>
      <c r="E11" s="144" t="s">
        <v>616</v>
      </c>
      <c r="F11" s="149">
        <v>3</v>
      </c>
      <c r="G11" s="358"/>
      <c r="H11" s="355"/>
    </row>
    <row r="12" spans="2:8" ht="15.75" thickTop="1" x14ac:dyDescent="0.25">
      <c r="B12" s="663" t="s">
        <v>592</v>
      </c>
      <c r="C12" s="666" t="s">
        <v>593</v>
      </c>
      <c r="D12" s="669">
        <v>4725</v>
      </c>
      <c r="E12" s="142" t="s">
        <v>614</v>
      </c>
      <c r="F12" s="147">
        <v>10</v>
      </c>
      <c r="G12" s="350"/>
      <c r="H12" s="351">
        <f t="shared" si="0"/>
        <v>0</v>
      </c>
    </row>
    <row r="13" spans="2:8" x14ac:dyDescent="0.25">
      <c r="B13" s="664"/>
      <c r="C13" s="667"/>
      <c r="D13" s="670"/>
      <c r="E13" s="143" t="s">
        <v>615</v>
      </c>
      <c r="F13" s="148">
        <v>10</v>
      </c>
      <c r="G13" s="352"/>
      <c r="H13" s="353">
        <f t="shared" si="0"/>
        <v>0</v>
      </c>
    </row>
    <row r="14" spans="2:8" ht="15.75" thickBot="1" x14ac:dyDescent="0.3">
      <c r="B14" s="665"/>
      <c r="C14" s="668"/>
      <c r="D14" s="671"/>
      <c r="E14" s="144" t="s">
        <v>616</v>
      </c>
      <c r="F14" s="149">
        <v>3</v>
      </c>
      <c r="G14" s="354"/>
      <c r="H14" s="355">
        <f t="shared" si="0"/>
        <v>0</v>
      </c>
    </row>
    <row r="15" spans="2:8" ht="15.75" thickTop="1" x14ac:dyDescent="0.25">
      <c r="B15" s="663" t="s">
        <v>594</v>
      </c>
      <c r="C15" s="666" t="s">
        <v>595</v>
      </c>
      <c r="D15" s="669">
        <v>2135</v>
      </c>
      <c r="E15" s="142" t="s">
        <v>614</v>
      </c>
      <c r="F15" s="147">
        <v>10</v>
      </c>
      <c r="G15" s="350"/>
      <c r="H15" s="351">
        <f t="shared" si="0"/>
        <v>0</v>
      </c>
    </row>
    <row r="16" spans="2:8" x14ac:dyDescent="0.25">
      <c r="B16" s="664"/>
      <c r="C16" s="667"/>
      <c r="D16" s="670"/>
      <c r="E16" s="143" t="s">
        <v>615</v>
      </c>
      <c r="F16" s="148">
        <v>10</v>
      </c>
      <c r="G16" s="352"/>
      <c r="H16" s="353">
        <f t="shared" si="0"/>
        <v>0</v>
      </c>
    </row>
    <row r="17" spans="2:8" ht="15.75" thickBot="1" x14ac:dyDescent="0.3">
      <c r="B17" s="665"/>
      <c r="C17" s="668"/>
      <c r="D17" s="671"/>
      <c r="E17" s="144" t="s">
        <v>616</v>
      </c>
      <c r="F17" s="149">
        <v>3</v>
      </c>
      <c r="G17" s="354"/>
      <c r="H17" s="355">
        <f t="shared" si="0"/>
        <v>0</v>
      </c>
    </row>
    <row r="18" spans="2:8" ht="15.75" thickTop="1" x14ac:dyDescent="0.25">
      <c r="B18" s="664" t="s">
        <v>596</v>
      </c>
      <c r="C18" s="667" t="s">
        <v>597</v>
      </c>
      <c r="D18" s="670">
        <v>3950</v>
      </c>
      <c r="E18" s="145" t="s">
        <v>614</v>
      </c>
      <c r="F18" s="150">
        <v>10</v>
      </c>
      <c r="G18" s="350"/>
      <c r="H18" s="351">
        <f t="shared" si="0"/>
        <v>0</v>
      </c>
    </row>
    <row r="19" spans="2:8" x14ac:dyDescent="0.25">
      <c r="B19" s="664"/>
      <c r="C19" s="667"/>
      <c r="D19" s="670"/>
      <c r="E19" s="143" t="s">
        <v>615</v>
      </c>
      <c r="F19" s="148">
        <v>10</v>
      </c>
      <c r="G19" s="352"/>
      <c r="H19" s="353">
        <f t="shared" si="0"/>
        <v>0</v>
      </c>
    </row>
    <row r="20" spans="2:8" ht="15.75" thickBot="1" x14ac:dyDescent="0.3">
      <c r="B20" s="665"/>
      <c r="C20" s="668"/>
      <c r="D20" s="671"/>
      <c r="E20" s="144" t="s">
        <v>616</v>
      </c>
      <c r="F20" s="149">
        <v>3</v>
      </c>
      <c r="G20" s="354"/>
      <c r="H20" s="355">
        <f t="shared" si="0"/>
        <v>0</v>
      </c>
    </row>
    <row r="21" spans="2:8" ht="15.75" thickTop="1" x14ac:dyDescent="0.25">
      <c r="B21" s="663" t="s">
        <v>598</v>
      </c>
      <c r="C21" s="666" t="s">
        <v>599</v>
      </c>
      <c r="D21" s="672">
        <v>2753.51</v>
      </c>
      <c r="E21" s="142" t="s">
        <v>614</v>
      </c>
      <c r="F21" s="147">
        <v>10</v>
      </c>
      <c r="G21" s="350"/>
      <c r="H21" s="351">
        <f t="shared" si="0"/>
        <v>0</v>
      </c>
    </row>
    <row r="22" spans="2:8" x14ac:dyDescent="0.25">
      <c r="B22" s="664"/>
      <c r="C22" s="667"/>
      <c r="D22" s="673"/>
      <c r="E22" s="143" t="s">
        <v>615</v>
      </c>
      <c r="F22" s="148">
        <v>10</v>
      </c>
      <c r="G22" s="352"/>
      <c r="H22" s="353">
        <f t="shared" si="0"/>
        <v>0</v>
      </c>
    </row>
    <row r="23" spans="2:8" ht="15.75" thickBot="1" x14ac:dyDescent="0.3">
      <c r="B23" s="665"/>
      <c r="C23" s="668"/>
      <c r="D23" s="674"/>
      <c r="E23" s="144" t="s">
        <v>616</v>
      </c>
      <c r="F23" s="149">
        <v>3</v>
      </c>
      <c r="G23" s="354"/>
      <c r="H23" s="355">
        <f t="shared" si="0"/>
        <v>0</v>
      </c>
    </row>
    <row r="24" spans="2:8" ht="16.5" thickTop="1" thickBot="1" x14ac:dyDescent="0.3"/>
    <row r="25" spans="2:8" x14ac:dyDescent="0.25">
      <c r="B25" s="151" t="s">
        <v>613</v>
      </c>
      <c r="C25" s="359">
        <f>SUM(H4:H23)</f>
        <v>0</v>
      </c>
    </row>
    <row r="26" spans="2:8" ht="15.75" thickBot="1" x14ac:dyDescent="0.3">
      <c r="B26" s="146" t="s">
        <v>619</v>
      </c>
      <c r="C26" s="152">
        <v>0</v>
      </c>
    </row>
    <row r="27" spans="2:8" ht="15.75" thickBot="1" x14ac:dyDescent="0.3">
      <c r="B27" s="412" t="s">
        <v>602</v>
      </c>
      <c r="C27" s="382">
        <f>(C26+100%)*C25</f>
        <v>0</v>
      </c>
    </row>
  </sheetData>
  <autoFilter ref="B3:H23" xr:uid="{CAE35AA2-E5B1-4ECA-B9EC-170E1ABD2FCA}"/>
  <mergeCells count="22">
    <mergeCell ref="B21:B23"/>
    <mergeCell ref="C21:C23"/>
    <mergeCell ref="D21:D23"/>
    <mergeCell ref="B15:B17"/>
    <mergeCell ref="C15:C17"/>
    <mergeCell ref="D15:D17"/>
    <mergeCell ref="B18:B20"/>
    <mergeCell ref="C18:C20"/>
    <mergeCell ref="D18:D20"/>
    <mergeCell ref="B9:B11"/>
    <mergeCell ref="C9:C11"/>
    <mergeCell ref="D9:D11"/>
    <mergeCell ref="B12:B14"/>
    <mergeCell ref="C12:C14"/>
    <mergeCell ref="D12:D14"/>
    <mergeCell ref="B2:H2"/>
    <mergeCell ref="B4:B6"/>
    <mergeCell ref="C4:C6"/>
    <mergeCell ref="D4:D6"/>
    <mergeCell ref="B7:B8"/>
    <mergeCell ref="C7:C8"/>
    <mergeCell ref="D7:D8"/>
  </mergeCells>
  <pageMargins left="0.7" right="0.7" top="0.75" bottom="0.75" header="0.3" footer="0.3"/>
  <pageSetup paperSize="9" scale="48"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D5EE1-3B5D-4134-B38B-904487CCFB77}">
  <sheetPr>
    <pageSetUpPr fitToPage="1"/>
  </sheetPr>
  <dimension ref="B2:G10"/>
  <sheetViews>
    <sheetView showGridLines="0" workbookViewId="0">
      <selection activeCell="B1" sqref="B1"/>
    </sheetView>
  </sheetViews>
  <sheetFormatPr defaultRowHeight="15" x14ac:dyDescent="0.25"/>
  <cols>
    <col min="2" max="2" width="42.85546875" customWidth="1"/>
    <col min="3" max="3" width="21.5703125" customWidth="1"/>
    <col min="4" max="4" width="16.85546875" customWidth="1"/>
    <col min="5" max="5" width="15.7109375" customWidth="1"/>
    <col min="6" max="6" width="18" customWidth="1"/>
    <col min="7" max="7" width="21.7109375" customWidth="1"/>
  </cols>
  <sheetData>
    <row r="2" spans="2:7" ht="30.75" customHeight="1" x14ac:dyDescent="0.25">
      <c r="B2" s="548" t="s">
        <v>620</v>
      </c>
      <c r="C2" s="549"/>
      <c r="D2" s="549"/>
      <c r="E2" s="549"/>
      <c r="F2" s="549"/>
      <c r="G2" s="549"/>
    </row>
    <row r="3" spans="2:7" ht="30" x14ac:dyDescent="0.25">
      <c r="B3" s="185" t="s">
        <v>126</v>
      </c>
      <c r="C3" s="185" t="s">
        <v>127</v>
      </c>
      <c r="D3" s="185" t="s">
        <v>128</v>
      </c>
      <c r="E3" s="185" t="s">
        <v>129</v>
      </c>
      <c r="F3" s="185" t="s">
        <v>130</v>
      </c>
      <c r="G3" s="185" t="s">
        <v>714</v>
      </c>
    </row>
    <row r="4" spans="2:7" x14ac:dyDescent="0.25">
      <c r="B4" s="189" t="s">
        <v>621</v>
      </c>
      <c r="C4" s="187" t="s">
        <v>498</v>
      </c>
      <c r="D4" s="188" t="s">
        <v>622</v>
      </c>
      <c r="E4" s="187">
        <v>44</v>
      </c>
      <c r="F4" s="271"/>
      <c r="G4" s="272">
        <f>F4*30</f>
        <v>0</v>
      </c>
    </row>
    <row r="5" spans="2:7" x14ac:dyDescent="0.25">
      <c r="B5" s="189" t="s">
        <v>623</v>
      </c>
      <c r="C5" s="187" t="s">
        <v>498</v>
      </c>
      <c r="D5" s="188" t="s">
        <v>622</v>
      </c>
      <c r="E5" s="187">
        <v>36</v>
      </c>
      <c r="F5" s="271"/>
      <c r="G5" s="272">
        <f t="shared" ref="G5:G9" si="0">F5*30</f>
        <v>0</v>
      </c>
    </row>
    <row r="6" spans="2:7" x14ac:dyDescent="0.25">
      <c r="B6" s="189" t="s">
        <v>624</v>
      </c>
      <c r="C6" s="187" t="s">
        <v>498</v>
      </c>
      <c r="D6" s="188" t="s">
        <v>622</v>
      </c>
      <c r="E6" s="187">
        <v>324</v>
      </c>
      <c r="F6" s="271"/>
      <c r="G6" s="272">
        <f t="shared" si="0"/>
        <v>0</v>
      </c>
    </row>
    <row r="7" spans="2:7" x14ac:dyDescent="0.25">
      <c r="B7" s="189" t="s">
        <v>625</v>
      </c>
      <c r="C7" s="187" t="s">
        <v>498</v>
      </c>
      <c r="D7" s="188" t="s">
        <v>622</v>
      </c>
      <c r="E7" s="187">
        <v>74</v>
      </c>
      <c r="F7" s="271"/>
      <c r="G7" s="272">
        <f t="shared" si="0"/>
        <v>0</v>
      </c>
    </row>
    <row r="8" spans="2:7" x14ac:dyDescent="0.25">
      <c r="B8" s="189" t="s">
        <v>626</v>
      </c>
      <c r="C8" s="187" t="s">
        <v>498</v>
      </c>
      <c r="D8" s="188" t="s">
        <v>622</v>
      </c>
      <c r="E8" s="187">
        <v>54</v>
      </c>
      <c r="F8" s="271"/>
      <c r="G8" s="272">
        <f t="shared" si="0"/>
        <v>0</v>
      </c>
    </row>
    <row r="9" spans="2:7" ht="15.75" thickBot="1" x14ac:dyDescent="0.3">
      <c r="B9" s="287" t="s">
        <v>627</v>
      </c>
      <c r="C9" s="195" t="s">
        <v>498</v>
      </c>
      <c r="D9" s="286" t="s">
        <v>622</v>
      </c>
      <c r="E9" s="195">
        <v>44</v>
      </c>
      <c r="F9" s="274"/>
      <c r="G9" s="275">
        <f t="shared" si="0"/>
        <v>0</v>
      </c>
    </row>
    <row r="10" spans="2:7" ht="15.75" thickBot="1" x14ac:dyDescent="0.3">
      <c r="B10" s="546" t="s">
        <v>136</v>
      </c>
      <c r="C10" s="547"/>
      <c r="D10" s="547"/>
      <c r="E10" s="547"/>
      <c r="F10" s="547"/>
      <c r="G10" s="383">
        <f>SUM(G4:G9)</f>
        <v>0</v>
      </c>
    </row>
  </sheetData>
  <mergeCells count="2">
    <mergeCell ref="B2:G2"/>
    <mergeCell ref="B10:F10"/>
  </mergeCells>
  <pageMargins left="0.7" right="0.7" top="0.75" bottom="0.75" header="0.3" footer="0.3"/>
  <pageSetup paperSize="9" scale="63"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FD03F-25C7-4D78-BFF3-EDA1183C3AD9}">
  <sheetPr>
    <pageSetUpPr fitToPage="1"/>
  </sheetPr>
  <dimension ref="B2:G9"/>
  <sheetViews>
    <sheetView showGridLines="0" workbookViewId="0">
      <selection activeCell="B1" sqref="B1"/>
    </sheetView>
  </sheetViews>
  <sheetFormatPr defaultRowHeight="15" x14ac:dyDescent="0.25"/>
  <cols>
    <col min="2" max="2" width="42.85546875" customWidth="1"/>
    <col min="3" max="3" width="21.5703125" customWidth="1"/>
    <col min="4" max="4" width="16.85546875" customWidth="1"/>
    <col min="5" max="5" width="15.7109375" customWidth="1"/>
    <col min="6" max="6" width="18" customWidth="1"/>
    <col min="7" max="7" width="21.7109375" customWidth="1"/>
  </cols>
  <sheetData>
    <row r="2" spans="2:7" ht="26.25" customHeight="1" x14ac:dyDescent="0.25">
      <c r="B2" s="548" t="s">
        <v>628</v>
      </c>
      <c r="C2" s="549"/>
      <c r="D2" s="549"/>
      <c r="E2" s="549"/>
      <c r="F2" s="549"/>
      <c r="G2" s="549"/>
    </row>
    <row r="3" spans="2:7" ht="30" x14ac:dyDescent="0.25">
      <c r="B3" s="185" t="s">
        <v>126</v>
      </c>
      <c r="C3" s="185" t="s">
        <v>127</v>
      </c>
      <c r="D3" s="185" t="s">
        <v>128</v>
      </c>
      <c r="E3" s="185" t="s">
        <v>129</v>
      </c>
      <c r="F3" s="185" t="s">
        <v>130</v>
      </c>
      <c r="G3" s="185" t="s">
        <v>714</v>
      </c>
    </row>
    <row r="4" spans="2:7" x14ac:dyDescent="0.25">
      <c r="B4" s="189" t="s">
        <v>629</v>
      </c>
      <c r="C4" s="187" t="s">
        <v>498</v>
      </c>
      <c r="D4" s="188" t="s">
        <v>133</v>
      </c>
      <c r="E4" s="187">
        <v>10</v>
      </c>
      <c r="F4" s="271"/>
      <c r="G4" s="272">
        <f>F4*30</f>
        <v>0</v>
      </c>
    </row>
    <row r="5" spans="2:7" x14ac:dyDescent="0.25">
      <c r="B5" s="189" t="s">
        <v>630</v>
      </c>
      <c r="C5" s="187" t="s">
        <v>498</v>
      </c>
      <c r="D5" s="188" t="s">
        <v>133</v>
      </c>
      <c r="E5" s="187">
        <v>30</v>
      </c>
      <c r="F5" s="271"/>
      <c r="G5" s="272">
        <f t="shared" ref="G5:G8" si="0">F5*30</f>
        <v>0</v>
      </c>
    </row>
    <row r="6" spans="2:7" x14ac:dyDescent="0.25">
      <c r="B6" s="189" t="s">
        <v>631</v>
      </c>
      <c r="C6" s="187" t="s">
        <v>498</v>
      </c>
      <c r="D6" s="188" t="s">
        <v>133</v>
      </c>
      <c r="E6" s="187">
        <v>40</v>
      </c>
      <c r="F6" s="271"/>
      <c r="G6" s="272">
        <f t="shared" si="0"/>
        <v>0</v>
      </c>
    </row>
    <row r="7" spans="2:7" x14ac:dyDescent="0.25">
      <c r="B7" s="189" t="s">
        <v>632</v>
      </c>
      <c r="C7" s="187" t="s">
        <v>498</v>
      </c>
      <c r="D7" s="188" t="s">
        <v>133</v>
      </c>
      <c r="E7" s="187">
        <v>10</v>
      </c>
      <c r="F7" s="271"/>
      <c r="G7" s="272">
        <f t="shared" si="0"/>
        <v>0</v>
      </c>
    </row>
    <row r="8" spans="2:7" ht="15.75" thickBot="1" x14ac:dyDescent="0.3">
      <c r="B8" s="287" t="s">
        <v>633</v>
      </c>
      <c r="C8" s="195" t="s">
        <v>498</v>
      </c>
      <c r="D8" s="286" t="s">
        <v>133</v>
      </c>
      <c r="E8" s="195">
        <v>10</v>
      </c>
      <c r="F8" s="274"/>
      <c r="G8" s="275">
        <f t="shared" si="0"/>
        <v>0</v>
      </c>
    </row>
    <row r="9" spans="2:7" ht="15.75" thickBot="1" x14ac:dyDescent="0.3">
      <c r="B9" s="546" t="s">
        <v>136</v>
      </c>
      <c r="C9" s="547"/>
      <c r="D9" s="547"/>
      <c r="E9" s="547"/>
      <c r="F9" s="547"/>
      <c r="G9" s="383">
        <f>SUM(G4:G8)</f>
        <v>0</v>
      </c>
    </row>
  </sheetData>
  <mergeCells count="2">
    <mergeCell ref="B2:G2"/>
    <mergeCell ref="B9:F9"/>
  </mergeCells>
  <pageMargins left="0.7" right="0.7" top="0.75" bottom="0.75" header="0.3" footer="0.3"/>
  <pageSetup paperSize="9" scale="63"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A6A90-1B5E-4F23-A94B-2092D54ADD2D}">
  <sheetPr>
    <pageSetUpPr fitToPage="1"/>
  </sheetPr>
  <dimension ref="B3:G8"/>
  <sheetViews>
    <sheetView showGridLines="0" workbookViewId="0">
      <selection activeCell="B1" sqref="B1"/>
    </sheetView>
  </sheetViews>
  <sheetFormatPr defaultRowHeight="15" x14ac:dyDescent="0.25"/>
  <cols>
    <col min="2" max="2" width="28.5703125" customWidth="1"/>
    <col min="4" max="4" width="17.7109375" customWidth="1"/>
    <col min="5" max="5" width="14.28515625" customWidth="1"/>
    <col min="6" max="6" width="18.42578125" customWidth="1"/>
    <col min="7" max="7" width="21.7109375" customWidth="1"/>
  </cols>
  <sheetData>
    <row r="3" spans="2:7" x14ac:dyDescent="0.25">
      <c r="B3" s="548" t="s">
        <v>634</v>
      </c>
      <c r="C3" s="549"/>
      <c r="D3" s="549"/>
      <c r="E3" s="549"/>
      <c r="F3" s="549"/>
      <c r="G3" s="549"/>
    </row>
    <row r="4" spans="2:7" ht="27" x14ac:dyDescent="0.25">
      <c r="B4" s="185" t="s">
        <v>126</v>
      </c>
      <c r="C4" s="185" t="s">
        <v>127</v>
      </c>
      <c r="D4" s="185" t="s">
        <v>128</v>
      </c>
      <c r="E4" s="185" t="s">
        <v>129</v>
      </c>
      <c r="F4" s="185" t="s">
        <v>130</v>
      </c>
      <c r="G4" s="185" t="s">
        <v>714</v>
      </c>
    </row>
    <row r="5" spans="2:7" x14ac:dyDescent="0.25">
      <c r="B5" s="186" t="s">
        <v>635</v>
      </c>
      <c r="C5" s="187" t="s">
        <v>636</v>
      </c>
      <c r="D5" s="188" t="s">
        <v>133</v>
      </c>
      <c r="E5" s="187">
        <v>240</v>
      </c>
      <c r="F5" s="264"/>
      <c r="G5" s="272">
        <f>F5*30</f>
        <v>0</v>
      </c>
    </row>
    <row r="6" spans="2:7" x14ac:dyDescent="0.25">
      <c r="B6" s="186" t="s">
        <v>637</v>
      </c>
      <c r="C6" s="187" t="s">
        <v>636</v>
      </c>
      <c r="D6" s="188" t="s">
        <v>133</v>
      </c>
      <c r="E6" s="187">
        <v>24</v>
      </c>
      <c r="F6" s="264"/>
      <c r="G6" s="272">
        <f t="shared" ref="G6:G7" si="0">F6*30</f>
        <v>0</v>
      </c>
    </row>
    <row r="7" spans="2:7" ht="15.75" thickBot="1" x14ac:dyDescent="0.3">
      <c r="B7" s="285" t="s">
        <v>638</v>
      </c>
      <c r="C7" s="195" t="s">
        <v>636</v>
      </c>
      <c r="D7" s="286" t="s">
        <v>133</v>
      </c>
      <c r="E7" s="195">
        <v>24</v>
      </c>
      <c r="F7" s="265"/>
      <c r="G7" s="275">
        <f t="shared" si="0"/>
        <v>0</v>
      </c>
    </row>
    <row r="8" spans="2:7" ht="15.75" thickBot="1" x14ac:dyDescent="0.3">
      <c r="B8" s="546" t="s">
        <v>136</v>
      </c>
      <c r="C8" s="547"/>
      <c r="D8" s="547"/>
      <c r="E8" s="547"/>
      <c r="F8" s="547"/>
      <c r="G8" s="383">
        <f>SUM(G5:G7)</f>
        <v>0</v>
      </c>
    </row>
  </sheetData>
  <mergeCells count="2">
    <mergeCell ref="B3:G3"/>
    <mergeCell ref="B8:F8"/>
  </mergeCells>
  <pageMargins left="0.7" right="0.7" top="0.75" bottom="0.75" header="0.3" footer="0.3"/>
  <pageSetup paperSize="9" scale="75"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167CD-C2D3-43BB-8E41-80B07956E64A}">
  <sheetPr>
    <pageSetUpPr fitToPage="1"/>
  </sheetPr>
  <dimension ref="B3:J19"/>
  <sheetViews>
    <sheetView showGridLines="0" zoomScale="80" zoomScaleNormal="80" workbookViewId="0">
      <selection activeCell="B1" sqref="B1"/>
    </sheetView>
  </sheetViews>
  <sheetFormatPr defaultRowHeight="15" x14ac:dyDescent="0.25"/>
  <cols>
    <col min="2" max="2" width="5.7109375" bestFit="1" customWidth="1"/>
    <col min="3" max="3" width="56.85546875" customWidth="1"/>
    <col min="4" max="4" width="11.28515625" customWidth="1"/>
    <col min="5" max="5" width="18.5703125" customWidth="1"/>
    <col min="6" max="6" width="15.85546875" customWidth="1"/>
    <col min="7" max="7" width="15.7109375" customWidth="1"/>
    <col min="8" max="8" width="12.7109375" customWidth="1"/>
    <col min="9" max="9" width="24.5703125" customWidth="1"/>
    <col min="10" max="10" width="22.7109375" customWidth="1"/>
  </cols>
  <sheetData>
    <row r="3" spans="2:10" x14ac:dyDescent="0.25">
      <c r="B3" s="545" t="s">
        <v>639</v>
      </c>
      <c r="C3" s="545"/>
      <c r="D3" s="545"/>
      <c r="E3" s="545"/>
      <c r="F3" s="545"/>
      <c r="G3" s="545"/>
      <c r="H3" s="545"/>
      <c r="I3" s="545"/>
      <c r="J3" s="545"/>
    </row>
    <row r="4" spans="2:10" ht="60" x14ac:dyDescent="0.25">
      <c r="B4" s="185" t="s">
        <v>42</v>
      </c>
      <c r="C4" s="185" t="s">
        <v>640</v>
      </c>
      <c r="D4" s="185" t="s">
        <v>641</v>
      </c>
      <c r="E4" s="185" t="s">
        <v>642</v>
      </c>
      <c r="F4" s="185" t="s">
        <v>643</v>
      </c>
      <c r="G4" s="185" t="s">
        <v>644</v>
      </c>
      <c r="H4" s="185" t="s">
        <v>645</v>
      </c>
      <c r="I4" s="185" t="s">
        <v>724</v>
      </c>
      <c r="J4" s="185" t="s">
        <v>719</v>
      </c>
    </row>
    <row r="5" spans="2:10" ht="75" x14ac:dyDescent="0.25">
      <c r="B5" s="678" t="s">
        <v>646</v>
      </c>
      <c r="C5" s="202" t="s">
        <v>647</v>
      </c>
      <c r="D5" s="679" t="s">
        <v>648</v>
      </c>
      <c r="E5" s="679" t="s">
        <v>649</v>
      </c>
      <c r="F5" s="680">
        <v>67014</v>
      </c>
      <c r="G5" s="680">
        <v>5584.5</v>
      </c>
      <c r="H5" s="681"/>
      <c r="I5" s="681">
        <f>18*H5</f>
        <v>0</v>
      </c>
      <c r="J5" s="682">
        <f>I5*2.5</f>
        <v>0</v>
      </c>
    </row>
    <row r="6" spans="2:10" x14ac:dyDescent="0.25">
      <c r="B6" s="678"/>
      <c r="C6" s="202" t="s">
        <v>650</v>
      </c>
      <c r="D6" s="679"/>
      <c r="E6" s="679"/>
      <c r="F6" s="680"/>
      <c r="G6" s="680"/>
      <c r="H6" s="681"/>
      <c r="I6" s="681"/>
      <c r="J6" s="683"/>
    </row>
    <row r="7" spans="2:10" ht="30" x14ac:dyDescent="0.25">
      <c r="B7" s="678"/>
      <c r="C7" s="202" t="s">
        <v>651</v>
      </c>
      <c r="D7" s="679"/>
      <c r="E7" s="679"/>
      <c r="F7" s="680"/>
      <c r="G7" s="680"/>
      <c r="H7" s="681"/>
      <c r="I7" s="681"/>
      <c r="J7" s="683"/>
    </row>
    <row r="8" spans="2:10" ht="45" x14ac:dyDescent="0.25">
      <c r="B8" s="678"/>
      <c r="C8" s="202" t="s">
        <v>652</v>
      </c>
      <c r="D8" s="679"/>
      <c r="E8" s="679"/>
      <c r="F8" s="680"/>
      <c r="G8" s="680"/>
      <c r="H8" s="681"/>
      <c r="I8" s="681"/>
      <c r="J8" s="683"/>
    </row>
    <row r="9" spans="2:10" ht="45" x14ac:dyDescent="0.25">
      <c r="B9" s="678"/>
      <c r="C9" s="202" t="s">
        <v>653</v>
      </c>
      <c r="D9" s="679"/>
      <c r="E9" s="679"/>
      <c r="F9" s="680"/>
      <c r="G9" s="680"/>
      <c r="H9" s="681"/>
      <c r="I9" s="681"/>
      <c r="J9" s="683"/>
    </row>
    <row r="10" spans="2:10" ht="30" x14ac:dyDescent="0.25">
      <c r="B10" s="678"/>
      <c r="C10" s="202" t="s">
        <v>654</v>
      </c>
      <c r="D10" s="679"/>
      <c r="E10" s="679"/>
      <c r="F10" s="680"/>
      <c r="G10" s="680"/>
      <c r="H10" s="681"/>
      <c r="I10" s="681"/>
      <c r="J10" s="683"/>
    </row>
    <row r="11" spans="2:10" ht="30" x14ac:dyDescent="0.25">
      <c r="B11" s="678"/>
      <c r="C11" s="202" t="s">
        <v>655</v>
      </c>
      <c r="D11" s="679"/>
      <c r="E11" s="679"/>
      <c r="F11" s="680"/>
      <c r="G11" s="680"/>
      <c r="H11" s="681"/>
      <c r="I11" s="681"/>
      <c r="J11" s="683"/>
    </row>
    <row r="12" spans="2:10" x14ac:dyDescent="0.25">
      <c r="B12" s="678"/>
      <c r="C12" s="202" t="s">
        <v>656</v>
      </c>
      <c r="D12" s="679"/>
      <c r="E12" s="679"/>
      <c r="F12" s="680"/>
      <c r="G12" s="680"/>
      <c r="H12" s="681"/>
      <c r="I12" s="681"/>
      <c r="J12" s="683"/>
    </row>
    <row r="13" spans="2:10" ht="30" x14ac:dyDescent="0.25">
      <c r="B13" s="678"/>
      <c r="C13" s="202" t="s">
        <v>657</v>
      </c>
      <c r="D13" s="679"/>
      <c r="E13" s="679"/>
      <c r="F13" s="680"/>
      <c r="G13" s="680"/>
      <c r="H13" s="681"/>
      <c r="I13" s="681"/>
      <c r="J13" s="683"/>
    </row>
    <row r="14" spans="2:10" ht="45" x14ac:dyDescent="0.25">
      <c r="B14" s="678"/>
      <c r="C14" s="202" t="s">
        <v>658</v>
      </c>
      <c r="D14" s="679"/>
      <c r="E14" s="679"/>
      <c r="F14" s="680"/>
      <c r="G14" s="680"/>
      <c r="H14" s="681"/>
      <c r="I14" s="681"/>
      <c r="J14" s="683"/>
    </row>
    <row r="15" spans="2:10" ht="45" x14ac:dyDescent="0.25">
      <c r="B15" s="201" t="s">
        <v>659</v>
      </c>
      <c r="C15" s="202" t="s">
        <v>660</v>
      </c>
      <c r="D15" s="80" t="s">
        <v>661</v>
      </c>
      <c r="E15" s="80" t="s">
        <v>662</v>
      </c>
      <c r="F15" s="203">
        <v>12</v>
      </c>
      <c r="G15" s="203">
        <v>1</v>
      </c>
      <c r="H15" s="257"/>
      <c r="I15" s="257">
        <f>F15*H15</f>
        <v>0</v>
      </c>
      <c r="J15" s="360">
        <f>I15*2.5</f>
        <v>0</v>
      </c>
    </row>
    <row r="16" spans="2:10" ht="60" x14ac:dyDescent="0.25">
      <c r="B16" s="201" t="s">
        <v>663</v>
      </c>
      <c r="C16" s="202" t="s">
        <v>664</v>
      </c>
      <c r="D16" s="80" t="s">
        <v>661</v>
      </c>
      <c r="E16" s="80" t="s">
        <v>662</v>
      </c>
      <c r="F16" s="203">
        <v>12</v>
      </c>
      <c r="G16" s="203">
        <v>1</v>
      </c>
      <c r="H16" s="257"/>
      <c r="I16" s="257">
        <f>F16*H16</f>
        <v>0</v>
      </c>
      <c r="J16" s="360">
        <f>I16*2.5</f>
        <v>0</v>
      </c>
    </row>
    <row r="17" spans="2:10" ht="45" x14ac:dyDescent="0.25">
      <c r="B17" s="201" t="s">
        <v>665</v>
      </c>
      <c r="C17" s="202" t="s">
        <v>666</v>
      </c>
      <c r="D17" s="80" t="s">
        <v>661</v>
      </c>
      <c r="E17" s="80" t="s">
        <v>667</v>
      </c>
      <c r="F17" s="203">
        <v>30</v>
      </c>
      <c r="G17" s="203">
        <v>2.5</v>
      </c>
      <c r="H17" s="257"/>
      <c r="I17" s="257">
        <f>F17*H17</f>
        <v>0</v>
      </c>
      <c r="J17" s="360">
        <f>I17*2.5</f>
        <v>0</v>
      </c>
    </row>
    <row r="18" spans="2:10" ht="60.75" thickBot="1" x14ac:dyDescent="0.3">
      <c r="B18" s="204" t="s">
        <v>668</v>
      </c>
      <c r="C18" s="205" t="s">
        <v>669</v>
      </c>
      <c r="D18" s="206" t="s">
        <v>661</v>
      </c>
      <c r="E18" s="204" t="s">
        <v>670</v>
      </c>
      <c r="F18" s="207">
        <v>252</v>
      </c>
      <c r="G18" s="207">
        <v>21</v>
      </c>
      <c r="H18" s="258"/>
      <c r="I18" s="258">
        <f>F18*H18</f>
        <v>0</v>
      </c>
      <c r="J18" s="361">
        <f>I18*2.5</f>
        <v>0</v>
      </c>
    </row>
    <row r="19" spans="2:10" ht="15.75" thickBot="1" x14ac:dyDescent="0.3">
      <c r="B19" s="675" t="s">
        <v>136</v>
      </c>
      <c r="C19" s="676"/>
      <c r="D19" s="676"/>
      <c r="E19" s="676"/>
      <c r="F19" s="677"/>
      <c r="G19" s="414"/>
      <c r="H19" s="362">
        <f>SUM(H5:H18)</f>
        <v>0</v>
      </c>
      <c r="I19" s="362">
        <f>SUM(I5:I18)</f>
        <v>0</v>
      </c>
      <c r="J19" s="363">
        <f>SUM(J5:J18)</f>
        <v>0</v>
      </c>
    </row>
  </sheetData>
  <mergeCells count="10">
    <mergeCell ref="B19:F19"/>
    <mergeCell ref="B3:J3"/>
    <mergeCell ref="B5:B14"/>
    <mergeCell ref="D5:D14"/>
    <mergeCell ref="E5:E14"/>
    <mergeCell ref="F5:F14"/>
    <mergeCell ref="G5:G14"/>
    <mergeCell ref="H5:H14"/>
    <mergeCell ref="I5:I14"/>
    <mergeCell ref="J5:J14"/>
  </mergeCells>
  <pageMargins left="0.7" right="0.7" top="0.75" bottom="0.75" header="0.3" footer="0.3"/>
  <pageSetup paperSize="9" scale="49"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D0B4E-1549-4F85-B4A5-10F103FD02A7}">
  <sheetPr>
    <pageSetUpPr fitToPage="1"/>
  </sheetPr>
  <dimension ref="B1:E22"/>
  <sheetViews>
    <sheetView showGridLines="0" workbookViewId="0">
      <selection activeCell="B1" sqref="B1"/>
    </sheetView>
  </sheetViews>
  <sheetFormatPr defaultColWidth="9.140625" defaultRowHeight="15" x14ac:dyDescent="0.25"/>
  <cols>
    <col min="1" max="1" width="5.140625" style="48" customWidth="1"/>
    <col min="2" max="2" width="53.42578125" style="48" customWidth="1"/>
    <col min="3" max="3" width="14.5703125" style="48" bestFit="1" customWidth="1"/>
    <col min="4" max="4" width="18.5703125" style="48" customWidth="1"/>
    <col min="5" max="5" width="28.7109375" style="48" customWidth="1"/>
    <col min="6" max="16384" width="9.140625" style="48"/>
  </cols>
  <sheetData>
    <row r="1" spans="2:5" ht="15.75" thickBot="1" x14ac:dyDescent="0.3"/>
    <row r="2" spans="2:5" ht="25.5" customHeight="1" x14ac:dyDescent="0.25">
      <c r="B2" s="684" t="s">
        <v>671</v>
      </c>
      <c r="C2" s="685"/>
      <c r="D2" s="685"/>
      <c r="E2" s="686"/>
    </row>
    <row r="3" spans="2:5" ht="57" x14ac:dyDescent="0.25">
      <c r="B3" s="177" t="s">
        <v>672</v>
      </c>
      <c r="C3" s="139" t="s">
        <v>673</v>
      </c>
      <c r="D3" s="139" t="s">
        <v>674</v>
      </c>
      <c r="E3" s="178" t="s">
        <v>720</v>
      </c>
    </row>
    <row r="4" spans="2:5" ht="30" x14ac:dyDescent="0.25">
      <c r="B4" s="179" t="s">
        <v>675</v>
      </c>
      <c r="C4" s="180">
        <v>6741.1335950000002</v>
      </c>
      <c r="D4" s="266"/>
      <c r="E4" s="364">
        <f>D4*C4</f>
        <v>0</v>
      </c>
    </row>
    <row r="5" spans="2:5" x14ac:dyDescent="0.25">
      <c r="B5" s="179" t="s">
        <v>676</v>
      </c>
      <c r="C5" s="180">
        <v>6741.1335950000002</v>
      </c>
      <c r="D5" s="266"/>
      <c r="E5" s="364">
        <f>D5*C5</f>
        <v>0</v>
      </c>
    </row>
    <row r="6" spans="2:5" x14ac:dyDescent="0.25">
      <c r="B6" s="179" t="s">
        <v>677</v>
      </c>
      <c r="C6" s="180">
        <v>6741.1335950000002</v>
      </c>
      <c r="D6" s="266"/>
      <c r="E6" s="364">
        <f>D6*C6</f>
        <v>0</v>
      </c>
    </row>
    <row r="7" spans="2:5" x14ac:dyDescent="0.25">
      <c r="B7" s="179" t="s">
        <v>678</v>
      </c>
      <c r="C7" s="180">
        <v>6741.1335950000002</v>
      </c>
      <c r="D7" s="266"/>
      <c r="E7" s="364">
        <f>D7*C7</f>
        <v>0</v>
      </c>
    </row>
    <row r="8" spans="2:5" x14ac:dyDescent="0.25">
      <c r="B8" s="179" t="s">
        <v>679</v>
      </c>
      <c r="C8" s="180">
        <v>8224.1235950000009</v>
      </c>
      <c r="D8" s="266"/>
      <c r="E8" s="364">
        <f>D8*C8</f>
        <v>0</v>
      </c>
    </row>
    <row r="9" spans="2:5" ht="30" x14ac:dyDescent="0.25">
      <c r="B9" s="179" t="s">
        <v>680</v>
      </c>
      <c r="C9" s="180">
        <v>3321.2676736456397</v>
      </c>
      <c r="D9" s="266"/>
      <c r="E9" s="364"/>
    </row>
    <row r="10" spans="2:5" ht="30" x14ac:dyDescent="0.25">
      <c r="B10" s="179" t="s">
        <v>681</v>
      </c>
      <c r="C10" s="180">
        <v>2215.38767364564</v>
      </c>
      <c r="D10" s="266"/>
      <c r="E10" s="364">
        <f t="shared" ref="E10:E18" si="0">D10*C10</f>
        <v>0</v>
      </c>
    </row>
    <row r="11" spans="2:5" x14ac:dyDescent="0.25">
      <c r="B11" s="179" t="s">
        <v>682</v>
      </c>
      <c r="C11" s="180">
        <v>1105.8800000000001</v>
      </c>
      <c r="D11" s="266"/>
      <c r="E11" s="364">
        <f t="shared" si="0"/>
        <v>0</v>
      </c>
    </row>
    <row r="12" spans="2:5" ht="30" x14ac:dyDescent="0.25">
      <c r="B12" s="179" t="s">
        <v>683</v>
      </c>
      <c r="C12" s="180">
        <v>1482.9900000000002</v>
      </c>
      <c r="D12" s="266"/>
      <c r="E12" s="364">
        <f t="shared" si="0"/>
        <v>0</v>
      </c>
    </row>
    <row r="13" spans="2:5" ht="30" x14ac:dyDescent="0.25">
      <c r="B13" s="179" t="s">
        <v>684</v>
      </c>
      <c r="C13" s="180">
        <v>1482.9900000000002</v>
      </c>
      <c r="D13" s="266"/>
      <c r="E13" s="364">
        <f t="shared" si="0"/>
        <v>0</v>
      </c>
    </row>
    <row r="14" spans="2:5" x14ac:dyDescent="0.25">
      <c r="B14" s="179" t="s">
        <v>685</v>
      </c>
      <c r="C14" s="180">
        <v>5530.2943999999998</v>
      </c>
      <c r="D14" s="266"/>
      <c r="E14" s="364">
        <f t="shared" si="0"/>
        <v>0</v>
      </c>
    </row>
    <row r="15" spans="2:5" x14ac:dyDescent="0.25">
      <c r="B15" s="179" t="s">
        <v>686</v>
      </c>
      <c r="C15" s="180">
        <v>31202.773796666661</v>
      </c>
      <c r="D15" s="266"/>
      <c r="E15" s="364">
        <f t="shared" si="0"/>
        <v>0</v>
      </c>
    </row>
    <row r="16" spans="2:5" x14ac:dyDescent="0.25">
      <c r="B16" s="179" t="s">
        <v>687</v>
      </c>
      <c r="C16" s="180">
        <v>4723.6484799999998</v>
      </c>
      <c r="D16" s="266"/>
      <c r="E16" s="364">
        <f t="shared" si="0"/>
        <v>0</v>
      </c>
    </row>
    <row r="17" spans="2:5" ht="30" x14ac:dyDescent="0.25">
      <c r="B17" s="179" t="s">
        <v>688</v>
      </c>
      <c r="C17" s="180">
        <v>3077.6473000000001</v>
      </c>
      <c r="D17" s="266"/>
      <c r="E17" s="364">
        <f>D17*C17</f>
        <v>0</v>
      </c>
    </row>
    <row r="18" spans="2:5" ht="15.75" thickBot="1" x14ac:dyDescent="0.3">
      <c r="B18" s="181" t="s">
        <v>689</v>
      </c>
      <c r="C18" s="182">
        <v>26479.125316666668</v>
      </c>
      <c r="D18" s="310"/>
      <c r="E18" s="365">
        <f t="shared" si="0"/>
        <v>0</v>
      </c>
    </row>
    <row r="19" spans="2:5" ht="15.75" thickBot="1" x14ac:dyDescent="0.3"/>
    <row r="20" spans="2:5" x14ac:dyDescent="0.25">
      <c r="B20" s="124" t="s">
        <v>690</v>
      </c>
      <c r="C20" s="366">
        <f>SUM(E4:E18)</f>
        <v>0</v>
      </c>
    </row>
    <row r="21" spans="2:5" ht="15.75" thickBot="1" x14ac:dyDescent="0.3">
      <c r="B21" s="415" t="s">
        <v>619</v>
      </c>
      <c r="C21" s="152">
        <v>0</v>
      </c>
    </row>
    <row r="22" spans="2:5" ht="15.75" thickBot="1" x14ac:dyDescent="0.3">
      <c r="B22" s="412" t="s">
        <v>691</v>
      </c>
      <c r="C22" s="382">
        <f>(100%+C21)*C20</f>
        <v>0</v>
      </c>
    </row>
  </sheetData>
  <mergeCells count="1">
    <mergeCell ref="B2:E2"/>
  </mergeCells>
  <pageMargins left="0.7" right="0.7" top="0.75" bottom="0.75" header="0.3" footer="0.3"/>
  <pageSetup paperSize="9" scale="74"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B0CBC-3912-4E71-BC94-7C50E297CB43}">
  <sheetPr>
    <pageSetUpPr fitToPage="1"/>
  </sheetPr>
  <dimension ref="B2:G5"/>
  <sheetViews>
    <sheetView showGridLines="0" workbookViewId="0">
      <selection activeCell="B1" sqref="B1"/>
    </sheetView>
  </sheetViews>
  <sheetFormatPr defaultRowHeight="15" x14ac:dyDescent="0.25"/>
  <cols>
    <col min="2" max="2" width="28.5703125" customWidth="1"/>
    <col min="4" max="4" width="17.7109375" customWidth="1"/>
    <col min="5" max="5" width="14.28515625" customWidth="1"/>
    <col min="6" max="6" width="18.42578125" customWidth="1"/>
    <col min="7" max="7" width="21.7109375" customWidth="1"/>
  </cols>
  <sheetData>
    <row r="2" spans="2:7" x14ac:dyDescent="0.25">
      <c r="B2" s="548" t="s">
        <v>692</v>
      </c>
      <c r="C2" s="549"/>
      <c r="D2" s="549"/>
      <c r="E2" s="549"/>
      <c r="F2" s="549"/>
      <c r="G2" s="549"/>
    </row>
    <row r="3" spans="2:7" ht="27" x14ac:dyDescent="0.25">
      <c r="B3" s="185" t="s">
        <v>126</v>
      </c>
      <c r="C3" s="185" t="s">
        <v>127</v>
      </c>
      <c r="D3" s="185" t="s">
        <v>128</v>
      </c>
      <c r="E3" s="185" t="s">
        <v>129</v>
      </c>
      <c r="F3" s="185" t="s">
        <v>130</v>
      </c>
      <c r="G3" s="185" t="s">
        <v>714</v>
      </c>
    </row>
    <row r="4" spans="2:7" ht="15.75" thickBot="1" x14ac:dyDescent="0.3">
      <c r="B4" s="285" t="s">
        <v>693</v>
      </c>
      <c r="C4" s="195" t="s">
        <v>132</v>
      </c>
      <c r="D4" s="286" t="s">
        <v>133</v>
      </c>
      <c r="E4" s="195">
        <v>3</v>
      </c>
      <c r="F4" s="265"/>
      <c r="G4" s="275">
        <f>F4*30</f>
        <v>0</v>
      </c>
    </row>
    <row r="5" spans="2:7" ht="15.75" thickBot="1" x14ac:dyDescent="0.3">
      <c r="B5" s="546" t="s">
        <v>136</v>
      </c>
      <c r="C5" s="547"/>
      <c r="D5" s="547"/>
      <c r="E5" s="547"/>
      <c r="F5" s="547"/>
      <c r="G5" s="383">
        <f>SUM(G4:G4)</f>
        <v>0</v>
      </c>
    </row>
  </sheetData>
  <mergeCells count="2">
    <mergeCell ref="B2:G2"/>
    <mergeCell ref="B5:F5"/>
  </mergeCells>
  <pageMargins left="0.7" right="0.7" top="0.75" bottom="0.75" header="0.3" footer="0.3"/>
  <pageSetup paperSize="9" scale="7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31847-7233-4545-BB11-C1C9E107CB1D}">
  <sheetPr>
    <pageSetUpPr fitToPage="1"/>
  </sheetPr>
  <dimension ref="B2:G6"/>
  <sheetViews>
    <sheetView showGridLines="0" workbookViewId="0">
      <selection activeCell="B1" sqref="B1"/>
    </sheetView>
  </sheetViews>
  <sheetFormatPr defaultRowHeight="15" x14ac:dyDescent="0.25"/>
  <cols>
    <col min="2" max="2" width="27.42578125" customWidth="1"/>
    <col min="3" max="6" width="14" customWidth="1"/>
    <col min="7" max="7" width="21.7109375" customWidth="1"/>
  </cols>
  <sheetData>
    <row r="2" spans="2:7" x14ac:dyDescent="0.25">
      <c r="B2" s="545" t="s">
        <v>125</v>
      </c>
      <c r="C2" s="545"/>
      <c r="D2" s="545"/>
      <c r="E2" s="545"/>
      <c r="F2" s="545"/>
      <c r="G2" s="545"/>
    </row>
    <row r="3" spans="2:7" ht="30" x14ac:dyDescent="0.25">
      <c r="B3" s="273" t="s">
        <v>126</v>
      </c>
      <c r="C3" s="273" t="s">
        <v>127</v>
      </c>
      <c r="D3" s="273" t="s">
        <v>128</v>
      </c>
      <c r="E3" s="273" t="s">
        <v>129</v>
      </c>
      <c r="F3" s="273" t="s">
        <v>130</v>
      </c>
      <c r="G3" s="273" t="s">
        <v>714</v>
      </c>
    </row>
    <row r="4" spans="2:7" x14ac:dyDescent="0.25">
      <c r="B4" s="186" t="s">
        <v>131</v>
      </c>
      <c r="C4" s="187" t="s">
        <v>132</v>
      </c>
      <c r="D4" s="188" t="s">
        <v>133</v>
      </c>
      <c r="E4" s="187">
        <v>1</v>
      </c>
      <c r="F4" s="271"/>
      <c r="G4" s="272">
        <f>F4*30</f>
        <v>0</v>
      </c>
    </row>
    <row r="5" spans="2:7" ht="15.75" thickBot="1" x14ac:dyDescent="0.3">
      <c r="B5" s="285" t="s">
        <v>134</v>
      </c>
      <c r="C5" s="195" t="s">
        <v>135</v>
      </c>
      <c r="D5" s="286" t="s">
        <v>133</v>
      </c>
      <c r="E5" s="195">
        <v>68</v>
      </c>
      <c r="F5" s="274"/>
      <c r="G5" s="275">
        <f>F5*30</f>
        <v>0</v>
      </c>
    </row>
    <row r="6" spans="2:7" ht="15.75" thickBot="1" x14ac:dyDescent="0.3">
      <c r="B6" s="546" t="s">
        <v>136</v>
      </c>
      <c r="C6" s="547"/>
      <c r="D6" s="547"/>
      <c r="E6" s="547"/>
      <c r="F6" s="547"/>
      <c r="G6" s="383">
        <f>SUM(G4:G5)</f>
        <v>0</v>
      </c>
    </row>
  </sheetData>
  <mergeCells count="2">
    <mergeCell ref="B2:G2"/>
    <mergeCell ref="B6:F6"/>
  </mergeCells>
  <pageMargins left="0.7" right="0.7" top="0.75" bottom="0.75" header="0.3" footer="0.3"/>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11109-EFDF-4C52-971B-16AECB7050B1}">
  <sheetPr>
    <pageSetUpPr fitToPage="1"/>
  </sheetPr>
  <dimension ref="B3:G13"/>
  <sheetViews>
    <sheetView showGridLines="0" workbookViewId="0">
      <selection activeCell="B1" sqref="B1"/>
    </sheetView>
  </sheetViews>
  <sheetFormatPr defaultRowHeight="15" x14ac:dyDescent="0.25"/>
  <cols>
    <col min="2" max="2" width="42.85546875" customWidth="1"/>
    <col min="3" max="3" width="21.5703125" customWidth="1"/>
    <col min="4" max="4" width="16.85546875" customWidth="1"/>
    <col min="5" max="5" width="15.7109375" customWidth="1"/>
    <col min="6" max="6" width="18" customWidth="1"/>
    <col min="7" max="7" width="21.7109375" customWidth="1"/>
  </cols>
  <sheetData>
    <row r="3" spans="2:7" x14ac:dyDescent="0.25">
      <c r="B3" s="548" t="s">
        <v>137</v>
      </c>
      <c r="C3" s="549"/>
      <c r="D3" s="549"/>
      <c r="E3" s="549"/>
      <c r="F3" s="549"/>
      <c r="G3" s="549"/>
    </row>
    <row r="4" spans="2:7" ht="30" x14ac:dyDescent="0.25">
      <c r="B4" s="185" t="s">
        <v>126</v>
      </c>
      <c r="C4" s="185" t="s">
        <v>127</v>
      </c>
      <c r="D4" s="185" t="s">
        <v>128</v>
      </c>
      <c r="E4" s="185" t="s">
        <v>129</v>
      </c>
      <c r="F4" s="185" t="s">
        <v>130</v>
      </c>
      <c r="G4" s="185" t="s">
        <v>714</v>
      </c>
    </row>
    <row r="5" spans="2:7" ht="30" x14ac:dyDescent="0.25">
      <c r="B5" s="186" t="s">
        <v>138</v>
      </c>
      <c r="C5" s="187" t="s">
        <v>132</v>
      </c>
      <c r="D5" s="188" t="s">
        <v>133</v>
      </c>
      <c r="E5" s="187">
        <v>13</v>
      </c>
      <c r="F5" s="271"/>
      <c r="G5" s="272">
        <f>F5*30</f>
        <v>0</v>
      </c>
    </row>
    <row r="6" spans="2:7" ht="45" x14ac:dyDescent="0.25">
      <c r="B6" s="186" t="s">
        <v>139</v>
      </c>
      <c r="C6" s="187" t="s">
        <v>132</v>
      </c>
      <c r="D6" s="188" t="s">
        <v>133</v>
      </c>
      <c r="E6" s="187">
        <v>7</v>
      </c>
      <c r="F6" s="271"/>
      <c r="G6" s="272">
        <f t="shared" ref="G6:G10" si="0">F6*30</f>
        <v>0</v>
      </c>
    </row>
    <row r="7" spans="2:7" ht="45" x14ac:dyDescent="0.25">
      <c r="B7" s="186" t="s">
        <v>694</v>
      </c>
      <c r="C7" s="187" t="s">
        <v>132</v>
      </c>
      <c r="D7" s="188" t="s">
        <v>133</v>
      </c>
      <c r="E7" s="187">
        <v>3</v>
      </c>
      <c r="F7" s="271"/>
      <c r="G7" s="272">
        <f t="shared" si="0"/>
        <v>0</v>
      </c>
    </row>
    <row r="8" spans="2:7" ht="45" x14ac:dyDescent="0.25">
      <c r="B8" s="186" t="s">
        <v>140</v>
      </c>
      <c r="C8" s="187" t="s">
        <v>132</v>
      </c>
      <c r="D8" s="188" t="s">
        <v>133</v>
      </c>
      <c r="E8" s="187">
        <v>5</v>
      </c>
      <c r="F8" s="271"/>
      <c r="G8" s="272">
        <f t="shared" si="0"/>
        <v>0</v>
      </c>
    </row>
    <row r="9" spans="2:7" ht="30" x14ac:dyDescent="0.25">
      <c r="B9" s="186" t="s">
        <v>141</v>
      </c>
      <c r="C9" s="187" t="s">
        <v>132</v>
      </c>
      <c r="D9" s="188" t="s">
        <v>133</v>
      </c>
      <c r="E9" s="187">
        <v>1</v>
      </c>
      <c r="F9" s="271"/>
      <c r="G9" s="272">
        <f t="shared" si="0"/>
        <v>0</v>
      </c>
    </row>
    <row r="10" spans="2:7" ht="60" x14ac:dyDescent="0.25">
      <c r="B10" s="186" t="s">
        <v>142</v>
      </c>
      <c r="C10" s="187" t="s">
        <v>132</v>
      </c>
      <c r="D10" s="188" t="s">
        <v>133</v>
      </c>
      <c r="E10" s="187">
        <v>1</v>
      </c>
      <c r="F10" s="271"/>
      <c r="G10" s="272">
        <f t="shared" si="0"/>
        <v>0</v>
      </c>
    </row>
    <row r="11" spans="2:7" ht="30" x14ac:dyDescent="0.25">
      <c r="B11" s="189" t="s">
        <v>143</v>
      </c>
      <c r="C11" s="187" t="s">
        <v>144</v>
      </c>
      <c r="D11" s="188" t="s">
        <v>145</v>
      </c>
      <c r="E11" s="187">
        <v>339.91</v>
      </c>
      <c r="F11" s="271"/>
      <c r="G11" s="272">
        <f t="shared" ref="G11:G12" si="1">F11*30</f>
        <v>0</v>
      </c>
    </row>
    <row r="12" spans="2:7" ht="30.75" thickBot="1" x14ac:dyDescent="0.3">
      <c r="B12" s="287" t="s">
        <v>146</v>
      </c>
      <c r="C12" s="195" t="s">
        <v>144</v>
      </c>
      <c r="D12" s="286" t="s">
        <v>145</v>
      </c>
      <c r="E12" s="195">
        <v>1121.04</v>
      </c>
      <c r="F12" s="274"/>
      <c r="G12" s="275">
        <f t="shared" si="1"/>
        <v>0</v>
      </c>
    </row>
    <row r="13" spans="2:7" ht="15.75" thickBot="1" x14ac:dyDescent="0.3">
      <c r="B13" s="546" t="s">
        <v>136</v>
      </c>
      <c r="C13" s="547"/>
      <c r="D13" s="547"/>
      <c r="E13" s="547"/>
      <c r="F13" s="547"/>
      <c r="G13" s="383">
        <f>SUM(G5:G12)</f>
        <v>0</v>
      </c>
    </row>
  </sheetData>
  <mergeCells count="2">
    <mergeCell ref="B3:G3"/>
    <mergeCell ref="B13:F13"/>
  </mergeCells>
  <pageMargins left="0.7" right="0.7" top="0.75" bottom="0.75" header="0.3" footer="0.3"/>
  <pageSetup paperSize="9" scale="6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7DEB5-F22A-4206-82E7-AC87260ADD55}">
  <sheetPr>
    <pageSetUpPr fitToPage="1"/>
  </sheetPr>
  <dimension ref="B3:G13"/>
  <sheetViews>
    <sheetView showGridLines="0" zoomScale="90" zoomScaleNormal="90" workbookViewId="0">
      <selection activeCell="B1" sqref="B1"/>
    </sheetView>
  </sheetViews>
  <sheetFormatPr defaultRowHeight="15" x14ac:dyDescent="0.25"/>
  <cols>
    <col min="2" max="2" width="7" customWidth="1"/>
    <col min="3" max="3" width="28.42578125" customWidth="1"/>
    <col min="4" max="4" width="67" customWidth="1"/>
    <col min="5" max="5" width="13.5703125" customWidth="1"/>
    <col min="6" max="7" width="30.5703125" customWidth="1"/>
  </cols>
  <sheetData>
    <row r="3" spans="2:7" x14ac:dyDescent="0.25">
      <c r="B3" s="548" t="s">
        <v>147</v>
      </c>
      <c r="C3" s="549"/>
      <c r="D3" s="550"/>
      <c r="E3" s="549"/>
      <c r="F3" s="549"/>
      <c r="G3" s="549"/>
    </row>
    <row r="4" spans="2:7" ht="27" x14ac:dyDescent="0.25">
      <c r="B4" s="185" t="s">
        <v>148</v>
      </c>
      <c r="C4" s="190" t="s">
        <v>149</v>
      </c>
      <c r="D4" s="49" t="s">
        <v>150</v>
      </c>
      <c r="E4" s="191" t="s">
        <v>129</v>
      </c>
      <c r="F4" s="185" t="s">
        <v>130</v>
      </c>
      <c r="G4" s="185" t="s">
        <v>714</v>
      </c>
    </row>
    <row r="5" spans="2:7" ht="120" x14ac:dyDescent="0.25">
      <c r="B5" s="192">
        <v>1</v>
      </c>
      <c r="C5" s="193" t="s">
        <v>151</v>
      </c>
      <c r="D5" s="194" t="s">
        <v>152</v>
      </c>
      <c r="E5" s="195">
        <v>13</v>
      </c>
      <c r="F5" s="274"/>
      <c r="G5" s="275">
        <f>F5*30</f>
        <v>0</v>
      </c>
    </row>
    <row r="6" spans="2:7" ht="105.75" thickBot="1" x14ac:dyDescent="0.3">
      <c r="B6" s="193">
        <v>2</v>
      </c>
      <c r="C6" s="193" t="s">
        <v>151</v>
      </c>
      <c r="D6" s="288" t="s">
        <v>153</v>
      </c>
      <c r="E6" s="193">
        <v>6</v>
      </c>
      <c r="F6" s="289"/>
      <c r="G6" s="290">
        <f>F6*30</f>
        <v>0</v>
      </c>
    </row>
    <row r="7" spans="2:7" ht="15.75" thickBot="1" x14ac:dyDescent="0.3">
      <c r="B7" s="546" t="s">
        <v>136</v>
      </c>
      <c r="C7" s="547"/>
      <c r="D7" s="547"/>
      <c r="E7" s="547"/>
      <c r="F7" s="547"/>
      <c r="G7" s="383">
        <f>SUM(G5:G6)</f>
        <v>0</v>
      </c>
    </row>
    <row r="8" spans="2:7" x14ac:dyDescent="0.25">
      <c r="B8" s="196"/>
      <c r="C8" s="196"/>
      <c r="D8" s="197"/>
      <c r="E8" s="196"/>
      <c r="F8" s="198"/>
      <c r="G8" s="199"/>
    </row>
    <row r="9" spans="2:7" x14ac:dyDescent="0.25">
      <c r="B9" s="548" t="s">
        <v>147</v>
      </c>
      <c r="C9" s="549"/>
      <c r="D9" s="550"/>
      <c r="E9" s="549"/>
      <c r="F9" s="549"/>
      <c r="G9" s="549"/>
    </row>
    <row r="10" spans="2:7" ht="27" x14ac:dyDescent="0.25">
      <c r="B10" s="185" t="s">
        <v>148</v>
      </c>
      <c r="C10" s="190" t="s">
        <v>149</v>
      </c>
      <c r="D10" s="49" t="s">
        <v>150</v>
      </c>
      <c r="E10" s="191" t="s">
        <v>154</v>
      </c>
      <c r="F10" s="185" t="s">
        <v>130</v>
      </c>
      <c r="G10" s="185" t="s">
        <v>714</v>
      </c>
    </row>
    <row r="11" spans="2:7" ht="135" x14ac:dyDescent="0.25">
      <c r="B11" s="200">
        <v>3</v>
      </c>
      <c r="C11" s="184" t="s">
        <v>155</v>
      </c>
      <c r="D11" s="189" t="s">
        <v>156</v>
      </c>
      <c r="E11" s="187" t="s">
        <v>157</v>
      </c>
      <c r="F11" s="271"/>
      <c r="G11" s="272">
        <f>F11*30</f>
        <v>0</v>
      </c>
    </row>
    <row r="12" spans="2:7" ht="225.75" thickBot="1" x14ac:dyDescent="0.3">
      <c r="B12" s="192">
        <v>4</v>
      </c>
      <c r="C12" s="193" t="s">
        <v>155</v>
      </c>
      <c r="D12" s="287" t="s">
        <v>158</v>
      </c>
      <c r="E12" s="195" t="s">
        <v>157</v>
      </c>
      <c r="F12" s="274"/>
      <c r="G12" s="275">
        <f>F12*30</f>
        <v>0</v>
      </c>
    </row>
    <row r="13" spans="2:7" ht="15.75" thickBot="1" x14ac:dyDescent="0.3">
      <c r="B13" s="546" t="s">
        <v>136</v>
      </c>
      <c r="C13" s="547"/>
      <c r="D13" s="547"/>
      <c r="E13" s="547"/>
      <c r="F13" s="547"/>
      <c r="G13" s="383">
        <f>SUM(G11:G12)</f>
        <v>0</v>
      </c>
    </row>
  </sheetData>
  <mergeCells count="4">
    <mergeCell ref="B3:G3"/>
    <mergeCell ref="B7:F7"/>
    <mergeCell ref="B9:G9"/>
    <mergeCell ref="B13:F13"/>
  </mergeCells>
  <pageMargins left="0.7" right="0.7" top="0.75" bottom="0.75" header="0.3" footer="0.3"/>
  <pageSetup paperSize="9" scale="4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9BE7F-C19D-47C0-9B78-FBD75441F5E9}">
  <sheetPr>
    <pageSetUpPr fitToPage="1"/>
  </sheetPr>
  <dimension ref="B3:G6"/>
  <sheetViews>
    <sheetView showGridLines="0" workbookViewId="0">
      <selection activeCell="B1" sqref="B1"/>
    </sheetView>
  </sheetViews>
  <sheetFormatPr defaultRowHeight="15" x14ac:dyDescent="0.25"/>
  <cols>
    <col min="2" max="2" width="33.5703125" customWidth="1"/>
    <col min="3" max="3" width="18.85546875" customWidth="1"/>
    <col min="4" max="4" width="15" customWidth="1"/>
    <col min="5" max="5" width="14.42578125" customWidth="1"/>
    <col min="6" max="6" width="19.85546875" customWidth="1"/>
    <col min="7" max="7" width="21.7109375" customWidth="1"/>
  </cols>
  <sheetData>
    <row r="3" spans="2:7" x14ac:dyDescent="0.25">
      <c r="B3" s="548" t="s">
        <v>159</v>
      </c>
      <c r="C3" s="549"/>
      <c r="D3" s="549"/>
      <c r="E3" s="549"/>
      <c r="F3" s="549"/>
      <c r="G3" s="549"/>
    </row>
    <row r="4" spans="2:7" ht="27" x14ac:dyDescent="0.25">
      <c r="B4" s="185" t="s">
        <v>126</v>
      </c>
      <c r="C4" s="185" t="s">
        <v>127</v>
      </c>
      <c r="D4" s="185" t="s">
        <v>128</v>
      </c>
      <c r="E4" s="185" t="s">
        <v>129</v>
      </c>
      <c r="F4" s="185" t="s">
        <v>130</v>
      </c>
      <c r="G4" s="185" t="s">
        <v>714</v>
      </c>
    </row>
    <row r="5" spans="2:7" ht="15.75" thickBot="1" x14ac:dyDescent="0.3">
      <c r="B5" s="285" t="s">
        <v>160</v>
      </c>
      <c r="C5" s="195" t="s">
        <v>132</v>
      </c>
      <c r="D5" s="286" t="s">
        <v>133</v>
      </c>
      <c r="E5" s="195">
        <v>4</v>
      </c>
      <c r="F5" s="274"/>
      <c r="G5" s="275">
        <f>F5*30</f>
        <v>0</v>
      </c>
    </row>
    <row r="6" spans="2:7" ht="15.75" thickBot="1" x14ac:dyDescent="0.3">
      <c r="B6" s="546" t="s">
        <v>136</v>
      </c>
      <c r="C6" s="547"/>
      <c r="D6" s="547"/>
      <c r="E6" s="547"/>
      <c r="F6" s="547"/>
      <c r="G6" s="383">
        <f>SUM(G5:G5)</f>
        <v>0</v>
      </c>
    </row>
  </sheetData>
  <mergeCells count="2">
    <mergeCell ref="B3:G3"/>
    <mergeCell ref="B6:F6"/>
  </mergeCells>
  <pageMargins left="0.7" right="0.7" top="0.75" bottom="0.75" header="0.3" footer="0.3"/>
  <pageSetup paperSize="9" scale="6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A75C3-6DA6-4A5E-A332-1D3FCF0587D3}">
  <sheetPr>
    <pageSetUpPr fitToPage="1"/>
  </sheetPr>
  <dimension ref="B3:G7"/>
  <sheetViews>
    <sheetView showGridLines="0" workbookViewId="0">
      <selection activeCell="B1" sqref="B1"/>
    </sheetView>
  </sheetViews>
  <sheetFormatPr defaultRowHeight="15" x14ac:dyDescent="0.25"/>
  <cols>
    <col min="2" max="2" width="31.140625" bestFit="1" customWidth="1"/>
    <col min="4" max="4" width="18.140625" customWidth="1"/>
    <col min="5" max="5" width="15.28515625" customWidth="1"/>
    <col min="6" max="6" width="20.28515625" customWidth="1"/>
    <col min="7" max="7" width="21.7109375" customWidth="1"/>
  </cols>
  <sheetData>
    <row r="3" spans="2:7" x14ac:dyDescent="0.25">
      <c r="B3" s="551" t="s">
        <v>161</v>
      </c>
      <c r="C3" s="552"/>
      <c r="D3" s="552"/>
      <c r="E3" s="552"/>
      <c r="F3" s="552"/>
      <c r="G3" s="553"/>
    </row>
    <row r="4" spans="2:7" ht="30" x14ac:dyDescent="0.25">
      <c r="B4" s="273" t="s">
        <v>126</v>
      </c>
      <c r="C4" s="273" t="s">
        <v>127</v>
      </c>
      <c r="D4" s="273" t="s">
        <v>128</v>
      </c>
      <c r="E4" s="273" t="s">
        <v>129</v>
      </c>
      <c r="F4" s="273" t="s">
        <v>130</v>
      </c>
      <c r="G4" s="273" t="s">
        <v>715</v>
      </c>
    </row>
    <row r="5" spans="2:7" x14ac:dyDescent="0.25">
      <c r="B5" s="186" t="s">
        <v>162</v>
      </c>
      <c r="C5" s="187" t="s">
        <v>132</v>
      </c>
      <c r="D5" s="188" t="s">
        <v>133</v>
      </c>
      <c r="E5" s="187">
        <v>11</v>
      </c>
      <c r="F5" s="271"/>
      <c r="G5" s="272">
        <f>F5*30</f>
        <v>0</v>
      </c>
    </row>
    <row r="6" spans="2:7" ht="15.75" thickBot="1" x14ac:dyDescent="0.3">
      <c r="B6" s="285" t="s">
        <v>163</v>
      </c>
      <c r="C6" s="195" t="s">
        <v>132</v>
      </c>
      <c r="D6" s="286" t="s">
        <v>133</v>
      </c>
      <c r="E6" s="195">
        <v>3</v>
      </c>
      <c r="F6" s="274"/>
      <c r="G6" s="275">
        <f>F6*30</f>
        <v>0</v>
      </c>
    </row>
    <row r="7" spans="2:7" ht="15.75" thickBot="1" x14ac:dyDescent="0.3">
      <c r="B7" s="546" t="s">
        <v>136</v>
      </c>
      <c r="C7" s="547"/>
      <c r="D7" s="547"/>
      <c r="E7" s="547"/>
      <c r="F7" s="547"/>
      <c r="G7" s="383">
        <f>SUM(G5:G6)</f>
        <v>0</v>
      </c>
    </row>
  </sheetData>
  <mergeCells count="2">
    <mergeCell ref="B3:G3"/>
    <mergeCell ref="B7:F7"/>
  </mergeCells>
  <pageMargins left="0.7" right="0.7" top="0.75" bottom="0.75" header="0.3" footer="0.3"/>
  <pageSetup paperSize="9" scale="7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586F1-1439-4F6A-AEA1-80F2E71C7755}">
  <sheetPr>
    <pageSetUpPr fitToPage="1"/>
  </sheetPr>
  <dimension ref="B3:G6"/>
  <sheetViews>
    <sheetView showGridLines="0" workbookViewId="0">
      <selection activeCell="B1" sqref="B1"/>
    </sheetView>
  </sheetViews>
  <sheetFormatPr defaultRowHeight="15" x14ac:dyDescent="0.25"/>
  <cols>
    <col min="2" max="2" width="28.5703125" customWidth="1"/>
    <col min="4" max="4" width="17.7109375" customWidth="1"/>
    <col min="5" max="5" width="14.28515625" customWidth="1"/>
    <col min="6" max="6" width="18.42578125" customWidth="1"/>
    <col min="7" max="7" width="21.7109375" customWidth="1"/>
  </cols>
  <sheetData>
    <row r="3" spans="2:7" x14ac:dyDescent="0.25">
      <c r="B3" s="551" t="s">
        <v>164</v>
      </c>
      <c r="C3" s="552"/>
      <c r="D3" s="552"/>
      <c r="E3" s="552"/>
      <c r="F3" s="552"/>
      <c r="G3" s="553"/>
    </row>
    <row r="4" spans="2:7" ht="27" x14ac:dyDescent="0.25">
      <c r="B4" s="273" t="s">
        <v>126</v>
      </c>
      <c r="C4" s="273" t="s">
        <v>127</v>
      </c>
      <c r="D4" s="273" t="s">
        <v>128</v>
      </c>
      <c r="E4" s="273" t="s">
        <v>129</v>
      </c>
      <c r="F4" s="273" t="s">
        <v>130</v>
      </c>
      <c r="G4" s="273" t="s">
        <v>714</v>
      </c>
    </row>
    <row r="5" spans="2:7" ht="15.75" thickBot="1" x14ac:dyDescent="0.3">
      <c r="B5" s="285" t="s">
        <v>11</v>
      </c>
      <c r="C5" s="195" t="s">
        <v>132</v>
      </c>
      <c r="D5" s="286" t="s">
        <v>133</v>
      </c>
      <c r="E5" s="195">
        <v>1</v>
      </c>
      <c r="F5" s="274"/>
      <c r="G5" s="275">
        <f>F5*30</f>
        <v>0</v>
      </c>
    </row>
    <row r="6" spans="2:7" ht="15.75" thickBot="1" x14ac:dyDescent="0.3">
      <c r="B6" s="546" t="s">
        <v>136</v>
      </c>
      <c r="C6" s="547"/>
      <c r="D6" s="547"/>
      <c r="E6" s="547"/>
      <c r="F6" s="547"/>
      <c r="G6" s="383">
        <f>SUM(G5:G5)</f>
        <v>0</v>
      </c>
    </row>
  </sheetData>
  <mergeCells count="2">
    <mergeCell ref="B3:G3"/>
    <mergeCell ref="B6:F6"/>
  </mergeCells>
  <pageMargins left="0.7" right="0.7" top="0.75" bottom="0.75" header="0.3" footer="0.3"/>
  <pageSetup paperSize="9" scale="7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7256D-55B9-4988-908C-3776D9648FCC}">
  <sheetPr>
    <pageSetUpPr fitToPage="1"/>
  </sheetPr>
  <dimension ref="A2:L9"/>
  <sheetViews>
    <sheetView showGridLines="0" workbookViewId="0"/>
  </sheetViews>
  <sheetFormatPr defaultColWidth="9.140625" defaultRowHeight="15" x14ac:dyDescent="0.25"/>
  <cols>
    <col min="1" max="1" width="9.140625" style="48"/>
    <col min="2" max="2" width="20.28515625" style="48" bestFit="1" customWidth="1"/>
    <col min="3" max="4" width="13.5703125" style="48" customWidth="1"/>
    <col min="5" max="5" width="15.140625" style="48" customWidth="1"/>
    <col min="6" max="6" width="18.140625" style="48" customWidth="1"/>
    <col min="7" max="7" width="13.5703125" style="48" customWidth="1"/>
    <col min="8" max="8" width="12.28515625" style="48" customWidth="1"/>
    <col min="9" max="9" width="13.140625" style="48" customWidth="1"/>
    <col min="10" max="10" width="14.140625" style="48" customWidth="1"/>
    <col min="11" max="11" width="20.42578125" style="48" customWidth="1"/>
    <col min="12" max="12" width="19" style="48" customWidth="1"/>
    <col min="13" max="14" width="9.140625" style="48"/>
    <col min="15" max="15" width="11.5703125" style="48" customWidth="1"/>
    <col min="16" max="16384" width="9.140625" style="48"/>
  </cols>
  <sheetData>
    <row r="2" spans="1:12" ht="28.5" customHeight="1" x14ac:dyDescent="0.25">
      <c r="A2" s="554" t="s">
        <v>165</v>
      </c>
      <c r="B2" s="555"/>
      <c r="C2" s="555"/>
      <c r="D2" s="555"/>
      <c r="E2" s="555"/>
      <c r="F2" s="555"/>
      <c r="G2" s="555"/>
      <c r="H2" s="555"/>
      <c r="I2" s="555"/>
      <c r="J2" s="555"/>
      <c r="K2" s="555"/>
      <c r="L2" s="555"/>
    </row>
    <row r="3" spans="1:12" ht="27" x14ac:dyDescent="0.25">
      <c r="A3" s="62" t="s">
        <v>166</v>
      </c>
      <c r="B3" s="63" t="s">
        <v>167</v>
      </c>
      <c r="C3" s="63" t="s">
        <v>168</v>
      </c>
      <c r="D3" s="63" t="s">
        <v>169</v>
      </c>
      <c r="E3" s="63" t="s">
        <v>170</v>
      </c>
      <c r="F3" s="63" t="s">
        <v>171</v>
      </c>
      <c r="G3" s="63" t="s">
        <v>172</v>
      </c>
      <c r="H3" s="63" t="s">
        <v>173</v>
      </c>
      <c r="I3" s="63" t="s">
        <v>174</v>
      </c>
      <c r="J3" s="63" t="s">
        <v>175</v>
      </c>
      <c r="K3" s="63" t="s">
        <v>176</v>
      </c>
      <c r="L3" s="63" t="s">
        <v>177</v>
      </c>
    </row>
    <row r="4" spans="1:12" x14ac:dyDescent="0.25">
      <c r="A4" s="65" t="s">
        <v>178</v>
      </c>
      <c r="B4" s="66" t="s">
        <v>179</v>
      </c>
      <c r="C4" s="66" t="s">
        <v>180</v>
      </c>
      <c r="D4" s="66" t="s">
        <v>181</v>
      </c>
      <c r="E4" s="66" t="s">
        <v>182</v>
      </c>
      <c r="F4" s="66" t="s">
        <v>183</v>
      </c>
      <c r="G4" s="66">
        <v>1</v>
      </c>
      <c r="H4" s="50"/>
      <c r="I4" s="266"/>
      <c r="J4" s="266"/>
      <c r="K4" s="267">
        <f>((H4+I4)+100%)*J4*G4</f>
        <v>0</v>
      </c>
      <c r="L4" s="268">
        <f>K4*30</f>
        <v>0</v>
      </c>
    </row>
    <row r="5" spans="1:12" x14ac:dyDescent="0.25">
      <c r="A5" s="62" t="s">
        <v>178</v>
      </c>
      <c r="B5" s="153" t="s">
        <v>184</v>
      </c>
      <c r="C5" s="153" t="s">
        <v>180</v>
      </c>
      <c r="D5" s="153" t="s">
        <v>181</v>
      </c>
      <c r="E5" s="153" t="s">
        <v>182</v>
      </c>
      <c r="F5" s="153" t="s">
        <v>183</v>
      </c>
      <c r="G5" s="153">
        <v>1</v>
      </c>
      <c r="H5" s="50"/>
      <c r="I5" s="266"/>
      <c r="J5" s="266"/>
      <c r="K5" s="267">
        <f t="shared" ref="K5:K8" si="0">((H5+I5)+100%)*J5*G5</f>
        <v>0</v>
      </c>
      <c r="L5" s="268">
        <f t="shared" ref="L5:L8" si="1">K5*30</f>
        <v>0</v>
      </c>
    </row>
    <row r="6" spans="1:12" x14ac:dyDescent="0.25">
      <c r="A6" s="65" t="s">
        <v>178</v>
      </c>
      <c r="B6" s="66" t="s">
        <v>185</v>
      </c>
      <c r="C6" s="66" t="s">
        <v>180</v>
      </c>
      <c r="D6" s="66" t="s">
        <v>181</v>
      </c>
      <c r="E6" s="66" t="s">
        <v>182</v>
      </c>
      <c r="F6" s="66" t="s">
        <v>183</v>
      </c>
      <c r="G6" s="66">
        <v>1</v>
      </c>
      <c r="H6" s="50"/>
      <c r="I6" s="266"/>
      <c r="J6" s="266"/>
      <c r="K6" s="267">
        <f>((H6+I6)+100%)*J6*G6</f>
        <v>0</v>
      </c>
      <c r="L6" s="268">
        <f t="shared" si="1"/>
        <v>0</v>
      </c>
    </row>
    <row r="7" spans="1:12" x14ac:dyDescent="0.25">
      <c r="A7" s="62" t="s">
        <v>178</v>
      </c>
      <c r="B7" s="153" t="s">
        <v>186</v>
      </c>
      <c r="C7" s="153" t="s">
        <v>180</v>
      </c>
      <c r="D7" s="153" t="s">
        <v>181</v>
      </c>
      <c r="E7" s="153" t="s">
        <v>182</v>
      </c>
      <c r="F7" s="153" t="s">
        <v>183</v>
      </c>
      <c r="G7" s="153">
        <v>1</v>
      </c>
      <c r="H7" s="50"/>
      <c r="I7" s="266"/>
      <c r="J7" s="266"/>
      <c r="K7" s="267">
        <f t="shared" si="0"/>
        <v>0</v>
      </c>
      <c r="L7" s="268">
        <f t="shared" si="1"/>
        <v>0</v>
      </c>
    </row>
    <row r="8" spans="1:12" ht="15.75" thickBot="1" x14ac:dyDescent="0.3">
      <c r="A8" s="291" t="s">
        <v>178</v>
      </c>
      <c r="B8" s="292" t="s">
        <v>187</v>
      </c>
      <c r="C8" s="292" t="s">
        <v>180</v>
      </c>
      <c r="D8" s="292" t="s">
        <v>181</v>
      </c>
      <c r="E8" s="292" t="s">
        <v>182</v>
      </c>
      <c r="F8" s="292" t="s">
        <v>183</v>
      </c>
      <c r="G8" s="292">
        <v>4</v>
      </c>
      <c r="H8" s="293"/>
      <c r="I8" s="294"/>
      <c r="J8" s="294"/>
      <c r="K8" s="295">
        <f t="shared" si="0"/>
        <v>0</v>
      </c>
      <c r="L8" s="296">
        <f t="shared" si="1"/>
        <v>0</v>
      </c>
    </row>
    <row r="9" spans="1:12" ht="15.75" thickBot="1" x14ac:dyDescent="0.3">
      <c r="A9" s="556" t="s">
        <v>711</v>
      </c>
      <c r="B9" s="557"/>
      <c r="C9" s="557"/>
      <c r="D9" s="557"/>
      <c r="E9" s="557"/>
      <c r="F9" s="557"/>
      <c r="G9" s="557"/>
      <c r="H9" s="557"/>
      <c r="I9" s="557"/>
      <c r="J9" s="557"/>
      <c r="K9" s="557"/>
      <c r="L9" s="297">
        <f>SUM(L4:L8)</f>
        <v>0</v>
      </c>
    </row>
  </sheetData>
  <mergeCells count="2">
    <mergeCell ref="A2:L2"/>
    <mergeCell ref="A9:K9"/>
  </mergeCells>
  <pageMargins left="0.7" right="0.7" top="0.75" bottom="0.75" header="0.3" footer="0.3"/>
  <pageSetup paperSize="9" scale="4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c94192b-3b54-4ced-b23f-f784307b6c4e">
      <Terms xmlns="http://schemas.microsoft.com/office/infopath/2007/PartnerControls"/>
    </lcf76f155ced4ddcb4097134ff3c332f>
    <TaxCatchAll xmlns="90182edc-afff-4aaa-b496-d7128309cc5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D5D015E5E420341B87DDA112168BA29" ma:contentTypeVersion="17" ma:contentTypeDescription="Crie um novo documento." ma:contentTypeScope="" ma:versionID="e65617cda49837d2c1f441728043eccd">
  <xsd:schema xmlns:xsd="http://www.w3.org/2001/XMLSchema" xmlns:xs="http://www.w3.org/2001/XMLSchema" xmlns:p="http://schemas.microsoft.com/office/2006/metadata/properties" xmlns:ns2="dc94192b-3b54-4ced-b23f-f784307b6c4e" xmlns:ns3="90182edc-afff-4aaa-b496-d7128309cc59" targetNamespace="http://schemas.microsoft.com/office/2006/metadata/properties" ma:root="true" ma:fieldsID="81afd12e6879d3b8280a149cb2c954b0" ns2:_="" ns3:_="">
    <xsd:import namespace="dc94192b-3b54-4ced-b23f-f784307b6c4e"/>
    <xsd:import namespace="90182edc-afff-4aaa-b496-d7128309cc5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4192b-3b54-4ced-b23f-f784307b6c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8cdb26c8-596d-4ffa-a6a4-b0e1b65299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182edc-afff-4aaa-b496-d7128309cc59"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84033591-fc98-49e5-83ac-fb5592209ef1}" ma:internalName="TaxCatchAll" ma:showField="CatchAllData" ma:web="90182edc-afff-4aaa-b496-d7128309cc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8E5B01-1E37-4689-AB73-EEF58B7C5540}">
  <ds:schemaRefs>
    <ds:schemaRef ds:uri="http://purl.org/dc/elements/1.1/"/>
    <ds:schemaRef ds:uri="http://purl.org/dc/dcmitype/"/>
    <ds:schemaRef ds:uri="http://schemas.microsoft.com/office/2006/metadata/properties"/>
    <ds:schemaRef ds:uri="82291016-699d-454b-af0b-fcd16986d583"/>
    <ds:schemaRef ds:uri="http://purl.org/dc/terms/"/>
    <ds:schemaRef ds:uri="http://schemas.microsoft.com/office/2006/documentManagement/types"/>
    <ds:schemaRef ds:uri="http://schemas.microsoft.com/office/infopath/2007/PartnerControls"/>
    <ds:schemaRef ds:uri="4e3ca09c-bc9e-4046-875b-68bf7ce40654"/>
    <ds:schemaRef ds:uri="http://schemas.openxmlformats.org/package/2006/metadata/core-properties"/>
    <ds:schemaRef ds:uri="http://www.w3.org/XML/1998/namespace"/>
    <ds:schemaRef ds:uri="dc94192b-3b54-4ced-b23f-f784307b6c4e"/>
    <ds:schemaRef ds:uri="90182edc-afff-4aaa-b496-d7128309cc59"/>
  </ds:schemaRefs>
</ds:datastoreItem>
</file>

<file path=customXml/itemProps2.xml><?xml version="1.0" encoding="utf-8"?>
<ds:datastoreItem xmlns:ds="http://schemas.openxmlformats.org/officeDocument/2006/customXml" ds:itemID="{9A3204A9-86CA-4B56-9329-25F29FC826B6}">
  <ds:schemaRefs>
    <ds:schemaRef ds:uri="http://schemas.microsoft.com/sharepoint/v3/contenttype/forms"/>
  </ds:schemaRefs>
</ds:datastoreItem>
</file>

<file path=customXml/itemProps3.xml><?xml version="1.0" encoding="utf-8"?>
<ds:datastoreItem xmlns:ds="http://schemas.openxmlformats.org/officeDocument/2006/customXml" ds:itemID="{4259CEAF-F532-41C2-AFB8-C41C0F60FE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94192b-3b54-4ced-b23f-f784307b6c4e"/>
    <ds:schemaRef ds:uri="90182edc-afff-4aaa-b496-d7128309c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27</vt:i4>
      </vt:variant>
    </vt:vector>
  </HeadingPairs>
  <TitlesOfParts>
    <vt:vector size="27" baseType="lpstr">
      <vt:lpstr>Resumo dos Valores</vt:lpstr>
      <vt:lpstr>MEMÓRIA BDI</vt:lpstr>
      <vt:lpstr>II - GESTÃO DE FACILITIES</vt:lpstr>
      <vt:lpstr>III - LIMPEZA</vt:lpstr>
      <vt:lpstr>IV - JARD.-ORNAM.</vt:lpstr>
      <vt:lpstr>V - COPEIRAGEM</vt:lpstr>
      <vt:lpstr>VI - RECEPÇÃO</vt:lpstr>
      <vt:lpstr>VII - TELEFONISTA</vt:lpstr>
      <vt:lpstr>VIII - MANUTENÇÃO PREDIAL</vt:lpstr>
      <vt:lpstr>IX - BOMBEIRO</vt:lpstr>
      <vt:lpstr>X - ELEVADORES</vt:lpstr>
      <vt:lpstr>XI - BOMBAS</vt:lpstr>
      <vt:lpstr>XII - GERADOR</vt:lpstr>
      <vt:lpstr>XIII - AR COND.</vt:lpstr>
      <vt:lpstr>XIV - COMBATE</vt:lpstr>
      <vt:lpstr>XV - ENERGIA - SPDA</vt:lpstr>
      <vt:lpstr>XVI - PORTÕES</vt:lpstr>
      <vt:lpstr>XVII - EXTINTORES</vt:lpstr>
      <vt:lpstr>XVIII - CAIXA D'ÁGUA</vt:lpstr>
      <vt:lpstr>XIX - CALHA</vt:lpstr>
      <vt:lpstr>XX - CONTROLE DE PRAGAS</vt:lpstr>
      <vt:lpstr>XXI - CHAVEIRO</vt:lpstr>
      <vt:lpstr>XXII - LAVANDERIA</vt:lpstr>
      <vt:lpstr>XXIII - MÃO DE OBRA</vt:lpstr>
      <vt:lpstr>XXIV - PODA</vt:lpstr>
      <vt:lpstr>XXV - PINTURA</vt:lpstr>
      <vt:lpstr>XXVI - SERVIÇOS ALMOXARIFADO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Wilson Goncalves Barcelos Junior</dc:creator>
  <cp:keywords/>
  <dc:description/>
  <cp:lastModifiedBy>Marcelo Emidio de Franca Nazare</cp:lastModifiedBy>
  <cp:revision/>
  <cp:lastPrinted>2025-11-10T18:21:45Z</cp:lastPrinted>
  <dcterms:created xsi:type="dcterms:W3CDTF">2025-08-21T17:53:27Z</dcterms:created>
  <dcterms:modified xsi:type="dcterms:W3CDTF">2026-02-05T11:43:45Z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0x0101000D5D015E5E420341B87DDA112168BA29</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2025-11-10T15:56:46Z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38ae2f02-5710-4e12-80bb-83600c3fdf1e</vt:lpwstr>
  </property>
  <property fmtid="{D5CDD505-2E9C-101B-9397-08002B2CF9AE}" pid="9" name="MSIP_Label_defa4170-0d19-0005-0004-bc88714345d2_ActionId">
    <vt:lpwstr>067bf278-8b7a-47aa-9882-0067fb4ea082</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