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Controle de Pagamentos\CONVÊNIO CAU CREA PARCEIRAS\CONVENIO 1 e 3  SETOR\PORTAL DE TRANSPARÊNCIA\2023\12- DEZEMBRO\"/>
    </mc:Choice>
  </mc:AlternateContent>
  <xr:revisionPtr revIDLastSave="0" documentId="13_ncr:1_{22671075-201E-4166-B4F7-47260FAEC761}" xr6:coauthVersionLast="36" xr6:coauthVersionMax="36" xr10:uidLastSave="{00000000-0000-0000-0000-000000000000}"/>
  <bookViews>
    <workbookView xWindow="0" yWindow="0" windowWidth="20505" windowHeight="7155" xr2:uid="{00000000-000D-0000-FFFF-FFFF00000000}"/>
  </bookViews>
  <sheets>
    <sheet name="PARCEIRAS E CONVENIOS" sheetId="1" r:id="rId1"/>
  </sheets>
  <definedNames>
    <definedName name="_xlnm._FilterDatabase" localSheetId="0" hidden="1">'PARCEIRAS E CONVENIOS'!$B$8:$D$8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16" i="1" l="1"/>
  <c r="N26" i="1" l="1"/>
  <c r="N22" i="1" l="1"/>
  <c r="M32" i="1" l="1"/>
  <c r="M22" i="1"/>
  <c r="M21" i="1"/>
  <c r="K21" i="1" l="1"/>
  <c r="J22" i="1" l="1"/>
  <c r="I31" i="1" l="1"/>
  <c r="I20" i="1" l="1"/>
  <c r="H32" i="1" l="1"/>
  <c r="H18" i="1" l="1"/>
  <c r="H17" i="1" l="1"/>
  <c r="G22" i="1" l="1"/>
  <c r="G17" i="1"/>
  <c r="F29" i="1" l="1"/>
  <c r="F22" i="1"/>
  <c r="F17" i="1"/>
  <c r="F15" i="1" l="1"/>
  <c r="F16" i="1"/>
  <c r="F32" i="1" l="1"/>
  <c r="F28" i="1"/>
  <c r="F24" i="1"/>
  <c r="F23" i="1"/>
  <c r="F18" i="1" l="1"/>
  <c r="F26" i="1" l="1"/>
  <c r="F19" i="1" l="1"/>
  <c r="F11" i="1" l="1"/>
  <c r="F25" i="1" l="1"/>
  <c r="F30" i="1" l="1"/>
  <c r="F13" i="1" l="1"/>
  <c r="F14" i="1" l="1"/>
  <c r="F10" i="1" l="1"/>
  <c r="F9" i="1" l="1"/>
  <c r="E30" i="1" l="1"/>
  <c r="E29" i="1" l="1"/>
  <c r="E31" i="1" l="1"/>
  <c r="E33" i="1" l="1"/>
  <c r="E25" i="1" l="1"/>
</calcChain>
</file>

<file path=xl/sharedStrings.xml><?xml version="1.0" encoding="utf-8"?>
<sst xmlns="http://schemas.openxmlformats.org/spreadsheetml/2006/main" count="68" uniqueCount="64">
  <si>
    <t>45.145.034/0001-02</t>
  </si>
  <si>
    <t>ASSOCIAÇÃO DE ENSINO DOM BOSCO DE MONTE APREZÍVEL</t>
  </si>
  <si>
    <t>08.435.390.0001-34</t>
  </si>
  <si>
    <t>02.450.677/0001-57</t>
  </si>
  <si>
    <t>ASSOCIAÇÃO BRASILEIRA DE DEFESA DA MULHER - ASBRAD</t>
  </si>
  <si>
    <t>ASSOCIAÇÃO BENEFICENTE MENINA DOS OLHOS DE OURO</t>
  </si>
  <si>
    <t>02.722.761/0001-82</t>
  </si>
  <si>
    <t>65.057.341/0001-49</t>
  </si>
  <si>
    <t>CENTRO ESPÍRITA CAMINHO DE LUZ</t>
  </si>
  <si>
    <t>03.318.018/0001-24</t>
  </si>
  <si>
    <t>ASSOCIAÇÃO EDUCACIONAL TOLEDO, MANTENEDORA DAS FACULDADES INTEGRADAS " ANTÔNIO EUFRÁSIO DE TOLEDO" DE PRESIDENTE PRUDENTE</t>
  </si>
  <si>
    <t>38.883.732/0001-40</t>
  </si>
  <si>
    <t>UNIÃO DOS NÚCLEOS, ASSOCIAÇÕES E SOCIEDADES DE MORADORES DE HELIÓPOLIS E SÃO JOÃO CLÍMACO - UNAS</t>
  </si>
  <si>
    <t>56.561.889/0001-30</t>
  </si>
  <si>
    <t>CENTRO DE DEFESA DOS DIREITOS HUMANOS "PADRE EZEQUIEL RAMIN" - CEDECA BELÉM</t>
  </si>
  <si>
    <t>04.488.578/0001-90</t>
  </si>
  <si>
    <t>62.798.699/0001-34</t>
  </si>
  <si>
    <t>OBRAS SOCIAIS NOSSA SENHORA AQUIROPITA</t>
  </si>
  <si>
    <t>JANEIRO</t>
  </si>
  <si>
    <t>CNPJ</t>
  </si>
  <si>
    <t>ENTIDADES/FACULDADES</t>
  </si>
  <si>
    <t>Departamento de Orçamento e Finanças</t>
  </si>
  <si>
    <t>Coordenadoria Geral de Administração</t>
  </si>
  <si>
    <t>CASA DE ISABEL CENTRO DE APOIO À MULHER, À CRIANÇA E AO ADOLESCENTE, VÍTIMAS DE VIOLÊNCIA DOMÉSTICA E SITUAÇÃO DE RISCO - ITAQUAQUECETUBA</t>
  </si>
  <si>
    <t>FUNDAÇÃO "PROFESSOR DOUTOR MANOEL PEDRO PIMENTEL - FUNAP</t>
  </si>
  <si>
    <t>49.325.434/0001-50</t>
  </si>
  <si>
    <t>PREFEITURA MUNICIPAL DE TARUMÃ</t>
  </si>
  <si>
    <t>64.614.449/0001-22</t>
  </si>
  <si>
    <t>UNIVERSIDADE MUNICIPAL DE SÃO CAETANO DO SUL</t>
  </si>
  <si>
    <t>44.392.215/0001-70</t>
  </si>
  <si>
    <t>UNIVERSIDADE ESTADUAL PAULISTA " JULIO DE MESQUITA FILHO"</t>
  </si>
  <si>
    <t>48.031.918/0001-24</t>
  </si>
  <si>
    <t xml:space="preserve">DEMONSTRATIVO DE PAGAMENTO PARCERIAS e CONVÊNIOS </t>
  </si>
  <si>
    <t>ASSOCIAÇÃO EDUCACIONAL TOLEDO, MANTENEDORA DAS FACULDADES INTEGRADAS "ANTÔNIO EUFRÁSIO DE TOLEDO" DE PRESIDENTE PRUDENTE (PENITENCIÁRIA DE TUPI PAULISTA)</t>
  </si>
  <si>
    <t>12.768.640/0001-25</t>
  </si>
  <si>
    <t>CENTRO OSCAR ROMERO DE DEFESA DOS DIREITOS</t>
  </si>
  <si>
    <t xml:space="preserve">ONG DCM - DEFESA E CIDADANIA DA MULHER </t>
  </si>
  <si>
    <t>SOCIEDADE DE AMIGOS VILA CONSTANÇA</t>
  </si>
  <si>
    <t>01.636.581/0001-15</t>
  </si>
  <si>
    <t>CENTRO OSCAR ROMERO DE DEFESA DOS DIREITOS (NORTE OESTE)</t>
  </si>
  <si>
    <t>UNIVERSIDADE ESTADUAL PAULISTA " JULIO DE MESQUITA FILHO" (FRANCA)</t>
  </si>
  <si>
    <t>EXERCÍCIO DE 2023</t>
  </si>
  <si>
    <t>FEVEREIRO</t>
  </si>
  <si>
    <t>ORGANIZACAO EDUCACIONAL BARAO DE MAUA</t>
  </si>
  <si>
    <t>56.001.480/0022-94</t>
  </si>
  <si>
    <t>ASSOCIAÇÃO PRUDENTINA DE EDUCAÇÃO E CULTURA - APEC - MANTENEDORA DA UNOESTE</t>
  </si>
  <si>
    <t>IMESC - INSTITUTO DE MEDICINA SOCIAL E DE CRIMINOLOGIA DE SÃO PAULO</t>
  </si>
  <si>
    <t>43.054.154/0001-79</t>
  </si>
  <si>
    <t>44.860.740/0001-73</t>
  </si>
  <si>
    <t>CASA DE ISABEL CENTRO DE APOIO À MULHER, À CRIANÇA E AO ADOLESCENTE, VÍTIMAS DE VIOLÊNCIA DOMÉSTICA E SITUAÇÃO DE RISCO - ITAIM</t>
  </si>
  <si>
    <t>MARÇO</t>
  </si>
  <si>
    <t>ASSOCIAÇÃO JUSTIÇA JOÃO MENDES - AJJM</t>
  </si>
  <si>
    <t>30.257.400/0001-48</t>
  </si>
  <si>
    <t>ASSOCIAÇÃO DE ENSINO DE RIBEIRÃO PRETO - AERP</t>
  </si>
  <si>
    <t>55.983.670/0001-67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</si>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</sst>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u val="singleAccounting"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" fontId="6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7" fillId="0" borderId="0" xfId="0" quotePrefix="1" applyFont="1" applyAlignment="1">
      <alignment horizontal="center"/>
    </xf>
    <xf numFmtId="43" fontId="10" fillId="0" borderId="0" xfId="0" applyNumberFormat="1" applyFont="1" applyAlignment="1">
      <alignment horizontal="center"/>
    </xf>
    <xf numFmtId="43" fontId="10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0</xdr:rowOff>
    </xdr:from>
    <xdr:ext cx="2506756" cy="492773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2506756" cy="4927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P34"/>
  <sheetViews>
    <sheetView showGridLines="0" tabSelected="1" zoomScale="90" zoomScaleNormal="90" workbookViewId="0">
      <pane xSplit="3" topLeftCell="L1" activePane="topRight" state="frozen"/>
      <selection pane="topRight" activeCell="R9" sqref="R9"/>
    </sheetView>
  </sheetViews>
  <sheetFormatPr defaultRowHeight="15" x14ac:dyDescent="0.25"/>
  <cols>
    <col min="1" max="1" width="18" style="15" bestFit="1" customWidth="1"/>
    <col min="2" max="2" width="68.28515625" style="2" customWidth="1"/>
    <col min="3" max="3" width="21" style="2" customWidth="1"/>
    <col min="4" max="15" width="18.85546875" style="1" customWidth="1"/>
    <col min="16" max="16" width="21.42578125" customWidth="1"/>
  </cols>
  <sheetData>
    <row r="1" spans="1:16" ht="15.75" x14ac:dyDescent="0.25">
      <c r="D1" s="4" t="s">
        <v>22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.75" x14ac:dyDescent="0.25">
      <c r="D2" s="4" t="s">
        <v>21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15.75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15.75" x14ac:dyDescent="0.25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6" s="2" customFormat="1" ht="17.100000000000001" customHeight="1" x14ac:dyDescent="0.3">
      <c r="A5" s="16"/>
      <c r="B5" s="18" t="s">
        <v>32</v>
      </c>
      <c r="C5" s="18"/>
      <c r="D5" s="18"/>
    </row>
    <row r="6" spans="1:16" s="2" customFormat="1" ht="17.100000000000001" customHeight="1" x14ac:dyDescent="0.3">
      <c r="A6" s="16"/>
      <c r="B6" s="18" t="s">
        <v>41</v>
      </c>
      <c r="C6" s="18"/>
      <c r="D6" s="18"/>
    </row>
    <row r="7" spans="1:16" ht="15.75" thickBot="1" x14ac:dyDescent="0.3"/>
    <row r="8" spans="1:16" ht="15.75" thickBot="1" x14ac:dyDescent="0.3">
      <c r="B8" s="8" t="s">
        <v>20</v>
      </c>
      <c r="C8" s="8" t="s">
        <v>19</v>
      </c>
      <c r="D8" s="9" t="s">
        <v>18</v>
      </c>
      <c r="E8" s="9" t="s">
        <v>42</v>
      </c>
      <c r="F8" s="9" t="s">
        <v>50</v>
      </c>
      <c r="G8" s="9" t="s">
        <v>55</v>
      </c>
      <c r="H8" s="9" t="s">
        <v>56</v>
      </c>
      <c r="I8" s="9" t="s">
        <v>57</v>
      </c>
      <c r="J8" s="9" t="s">
        <v>58</v>
      </c>
      <c r="K8" s="9" t="s">
        <v>59</v>
      </c>
      <c r="L8" s="9" t="s">
        <v>60</v>
      </c>
      <c r="M8" s="9" t="s">
        <v>61</v>
      </c>
      <c r="N8" s="9" t="s">
        <v>62</v>
      </c>
      <c r="O8" s="9" t="s">
        <v>63</v>
      </c>
    </row>
    <row r="9" spans="1:16" ht="60" customHeight="1" thickBot="1" x14ac:dyDescent="0.3">
      <c r="A9" s="14">
        <v>12768640000125</v>
      </c>
      <c r="B9" s="6" t="s">
        <v>5</v>
      </c>
      <c r="C9" s="10" t="s">
        <v>34</v>
      </c>
      <c r="D9" s="13">
        <v>0</v>
      </c>
      <c r="E9" s="13">
        <v>34102.660000000003</v>
      </c>
      <c r="F9" s="13">
        <f>32324.55+33132.83</f>
        <v>65457.380000000005</v>
      </c>
      <c r="G9" s="13">
        <v>35372.800000000003</v>
      </c>
      <c r="H9" s="13">
        <v>139316.95000000001</v>
      </c>
      <c r="I9" s="13">
        <v>0</v>
      </c>
      <c r="J9" s="13">
        <v>0</v>
      </c>
      <c r="K9" s="13">
        <v>103785.76</v>
      </c>
      <c r="L9" s="13">
        <v>0</v>
      </c>
      <c r="M9" s="13">
        <v>0</v>
      </c>
      <c r="N9" s="13">
        <v>69510.53</v>
      </c>
      <c r="O9" s="13">
        <v>0</v>
      </c>
    </row>
    <row r="10" spans="1:16" ht="60" customHeight="1" thickBot="1" x14ac:dyDescent="0.3">
      <c r="A10" s="14">
        <v>2450677000157</v>
      </c>
      <c r="B10" s="6" t="s">
        <v>4</v>
      </c>
      <c r="C10" s="10" t="s">
        <v>3</v>
      </c>
      <c r="D10" s="13">
        <v>21165.77</v>
      </c>
      <c r="E10" s="13">
        <v>20919.52</v>
      </c>
      <c r="F10" s="13">
        <f>20717.44</f>
        <v>20717.439999999999</v>
      </c>
      <c r="G10" s="13">
        <v>21825.599999999999</v>
      </c>
      <c r="H10" s="13">
        <v>21825.599999999999</v>
      </c>
      <c r="I10" s="13">
        <v>21825.599999999999</v>
      </c>
      <c r="J10" s="13">
        <v>21165.77</v>
      </c>
      <c r="K10" s="13">
        <v>21165.77</v>
      </c>
      <c r="L10" s="13">
        <v>23589.32</v>
      </c>
      <c r="M10" s="13">
        <v>23951.38</v>
      </c>
      <c r="N10" s="13">
        <v>23951.38</v>
      </c>
      <c r="O10" s="13">
        <v>23951.38</v>
      </c>
    </row>
    <row r="11" spans="1:16" ht="60" customHeight="1" thickBot="1" x14ac:dyDescent="0.3">
      <c r="A11" s="14">
        <v>45145034000102</v>
      </c>
      <c r="B11" s="6" t="s">
        <v>1</v>
      </c>
      <c r="C11" s="10" t="s">
        <v>0</v>
      </c>
      <c r="D11" s="13">
        <v>8705.2999999999993</v>
      </c>
      <c r="E11" s="13">
        <v>4526.75</v>
      </c>
      <c r="F11" s="13">
        <f>4526.75</f>
        <v>4526.75</v>
      </c>
      <c r="G11" s="13">
        <v>4526.75</v>
      </c>
      <c r="H11" s="13">
        <v>4526.75</v>
      </c>
      <c r="I11" s="13">
        <v>0</v>
      </c>
      <c r="J11" s="13">
        <v>0</v>
      </c>
      <c r="K11" s="13">
        <v>18001.38</v>
      </c>
      <c r="L11" s="13">
        <v>4632.37</v>
      </c>
      <c r="M11" s="13">
        <v>4526.75</v>
      </c>
      <c r="N11" s="13">
        <v>4526.75</v>
      </c>
      <c r="O11" s="13">
        <v>4526.75</v>
      </c>
    </row>
    <row r="12" spans="1:16" ht="60" customHeight="1" thickBot="1" x14ac:dyDescent="0.3">
      <c r="A12" s="14"/>
      <c r="B12" s="6" t="s">
        <v>53</v>
      </c>
      <c r="C12" s="10" t="s">
        <v>54</v>
      </c>
      <c r="D12" s="13"/>
      <c r="E12" s="13"/>
      <c r="F12" s="13">
        <v>37446.120000000003</v>
      </c>
      <c r="G12" s="13">
        <v>35752.269999999997</v>
      </c>
      <c r="H12" s="13">
        <v>0</v>
      </c>
      <c r="I12" s="13">
        <v>140051.51</v>
      </c>
      <c r="J12" s="13">
        <v>34616.32</v>
      </c>
      <c r="K12" s="13">
        <v>0</v>
      </c>
      <c r="L12" s="13">
        <v>36553.43</v>
      </c>
      <c r="M12" s="13">
        <v>0</v>
      </c>
      <c r="N12" s="13">
        <v>106512.91</v>
      </c>
      <c r="O12" s="13">
        <v>79896.009999999995</v>
      </c>
    </row>
    <row r="13" spans="1:16" ht="60" customHeight="1" thickBot="1" x14ac:dyDescent="0.3">
      <c r="A13" s="14">
        <v>3318018000124</v>
      </c>
      <c r="B13" s="11" t="s">
        <v>10</v>
      </c>
      <c r="C13" s="10" t="s">
        <v>9</v>
      </c>
      <c r="D13" s="13">
        <v>27636.06</v>
      </c>
      <c r="E13" s="13">
        <v>27506.51</v>
      </c>
      <c r="F13" s="13">
        <f>28129.1</f>
        <v>28129.1</v>
      </c>
      <c r="G13" s="13">
        <v>27889.91</v>
      </c>
      <c r="H13" s="13">
        <v>26965.1</v>
      </c>
      <c r="I13" s="13">
        <v>27478.65</v>
      </c>
      <c r="J13" s="13">
        <v>27884.89</v>
      </c>
      <c r="K13" s="13">
        <v>28131.18</v>
      </c>
      <c r="L13" s="13">
        <v>28207.38</v>
      </c>
      <c r="M13" s="13">
        <v>28120.1</v>
      </c>
      <c r="N13" s="13">
        <v>28155.81</v>
      </c>
      <c r="O13" s="13">
        <v>30976.79</v>
      </c>
    </row>
    <row r="14" spans="1:16" ht="60" customHeight="1" thickBot="1" x14ac:dyDescent="0.5">
      <c r="A14" s="14">
        <v>3318018000124</v>
      </c>
      <c r="B14" s="11" t="s">
        <v>33</v>
      </c>
      <c r="C14" s="10" t="s">
        <v>9</v>
      </c>
      <c r="D14" s="13">
        <v>72256.72</v>
      </c>
      <c r="E14" s="13">
        <v>69207.490000000005</v>
      </c>
      <c r="F14" s="13">
        <f>75414.04</f>
        <v>75414.039999999994</v>
      </c>
      <c r="G14" s="13">
        <v>76813.83</v>
      </c>
      <c r="H14" s="13">
        <v>74755.710000000006</v>
      </c>
      <c r="I14" s="13">
        <v>76563.259999999995</v>
      </c>
      <c r="J14" s="13">
        <v>76309.53</v>
      </c>
      <c r="K14" s="13">
        <v>84022.09</v>
      </c>
      <c r="L14" s="13">
        <v>84672.960000000006</v>
      </c>
      <c r="M14" s="13">
        <v>84083.21</v>
      </c>
      <c r="N14" s="13">
        <v>85379.44</v>
      </c>
      <c r="O14" s="13">
        <v>83929.68</v>
      </c>
      <c r="P14" s="20"/>
    </row>
    <row r="15" spans="1:16" ht="60" customHeight="1" thickBot="1" x14ac:dyDescent="0.3">
      <c r="A15" s="14"/>
      <c r="B15" s="11" t="s">
        <v>51</v>
      </c>
      <c r="C15" s="10" t="s">
        <v>52</v>
      </c>
      <c r="D15" s="13"/>
      <c r="E15" s="13"/>
      <c r="F15" s="13">
        <f>2263.37+1629.62+422.5+211.25+2263.37+2104.93</f>
        <v>8895.0399999999991</v>
      </c>
      <c r="G15" s="13">
        <v>9000.67</v>
      </c>
      <c r="H15" s="13">
        <v>0</v>
      </c>
      <c r="I15" s="13">
        <v>9264.73</v>
      </c>
      <c r="J15" s="13">
        <v>4526.74</v>
      </c>
      <c r="K15" s="13">
        <v>4526.74</v>
      </c>
      <c r="L15" s="13">
        <v>4526.74</v>
      </c>
      <c r="M15" s="13">
        <v>4526.74</v>
      </c>
      <c r="N15" s="13">
        <v>4526.74</v>
      </c>
      <c r="O15" s="13">
        <v>4526.74</v>
      </c>
    </row>
    <row r="16" spans="1:16" ht="60" customHeight="1" thickBot="1" x14ac:dyDescent="0.3">
      <c r="A16" s="14"/>
      <c r="B16" s="11" t="s">
        <v>45</v>
      </c>
      <c r="C16" s="10" t="s">
        <v>48</v>
      </c>
      <c r="D16" s="13"/>
      <c r="E16" s="13">
        <v>3060.47</v>
      </c>
      <c r="F16" s="13">
        <f>3182.89+3182.89</f>
        <v>6365.78</v>
      </c>
      <c r="G16" s="13">
        <v>0</v>
      </c>
      <c r="H16" s="13">
        <v>6365.78</v>
      </c>
      <c r="I16" s="13">
        <v>5943.27</v>
      </c>
      <c r="J16" s="13">
        <v>0</v>
      </c>
      <c r="K16" s="13">
        <v>9759.92</v>
      </c>
      <c r="L16" s="13">
        <v>3077.26</v>
      </c>
      <c r="M16" s="13">
        <v>2654.76</v>
      </c>
      <c r="N16" s="13">
        <f>3182.89+105.63+105.63+105.63</f>
        <v>3499.78</v>
      </c>
      <c r="O16" s="13">
        <v>3711.02</v>
      </c>
    </row>
    <row r="17" spans="1:16" ht="60" customHeight="1" thickBot="1" x14ac:dyDescent="0.3">
      <c r="A17" s="14"/>
      <c r="B17" s="11" t="s">
        <v>49</v>
      </c>
      <c r="C17" s="10" t="s">
        <v>15</v>
      </c>
      <c r="D17" s="13"/>
      <c r="E17" s="13">
        <v>43162.04</v>
      </c>
      <c r="F17" s="13">
        <f>46462.12+374.31+1871.54</f>
        <v>48707.97</v>
      </c>
      <c r="G17" s="13">
        <f>45772.47+46511.36</f>
        <v>92283.83</v>
      </c>
      <c r="H17" s="13">
        <f>45870.98+146184.09</f>
        <v>192055.07</v>
      </c>
      <c r="I17" s="13">
        <v>0</v>
      </c>
      <c r="J17" s="13">
        <v>0</v>
      </c>
      <c r="K17" s="13">
        <v>144903.31</v>
      </c>
      <c r="L17" s="13">
        <v>0</v>
      </c>
      <c r="M17" s="13">
        <v>0</v>
      </c>
      <c r="N17" s="13">
        <v>96655.15</v>
      </c>
      <c r="O17" s="13">
        <v>0</v>
      </c>
    </row>
    <row r="18" spans="1:16" s="3" customFormat="1" ht="60" customHeight="1" thickBot="1" x14ac:dyDescent="0.5">
      <c r="A18" s="14">
        <v>4488578000190</v>
      </c>
      <c r="B18" s="6" t="s">
        <v>23</v>
      </c>
      <c r="C18" s="12" t="s">
        <v>15</v>
      </c>
      <c r="D18" s="13">
        <v>11010.39</v>
      </c>
      <c r="E18" s="13">
        <v>0</v>
      </c>
      <c r="F18" s="13">
        <f>11010.39+11010.39</f>
        <v>22020.78</v>
      </c>
      <c r="G18" s="13">
        <v>11010.39</v>
      </c>
      <c r="H18" s="13">
        <f>11010.39+55093.41</f>
        <v>66103.8</v>
      </c>
      <c r="I18" s="13">
        <v>0</v>
      </c>
      <c r="J18" s="13">
        <v>0</v>
      </c>
      <c r="K18" s="13">
        <v>54282.559999999998</v>
      </c>
      <c r="L18" s="13">
        <v>0</v>
      </c>
      <c r="M18" s="13">
        <v>0</v>
      </c>
      <c r="N18" s="13">
        <v>35918.03</v>
      </c>
      <c r="O18" s="13">
        <v>0</v>
      </c>
      <c r="P18" s="19"/>
    </row>
    <row r="19" spans="1:16" s="3" customFormat="1" ht="60" customHeight="1" thickBot="1" x14ac:dyDescent="0.3">
      <c r="A19" s="14">
        <v>56561889000130</v>
      </c>
      <c r="B19" s="6" t="s">
        <v>14</v>
      </c>
      <c r="C19" s="10" t="s">
        <v>13</v>
      </c>
      <c r="D19" s="13">
        <v>16533.669999999998</v>
      </c>
      <c r="E19" s="13">
        <v>16533.669999999998</v>
      </c>
      <c r="F19" s="13">
        <f>16533.67</f>
        <v>16533.669999999998</v>
      </c>
      <c r="G19" s="13">
        <v>16533.669999999998</v>
      </c>
      <c r="H19" s="13">
        <v>16533.669999999998</v>
      </c>
      <c r="I19" s="13">
        <v>16533.669999999998</v>
      </c>
      <c r="J19" s="13">
        <v>16533.669999999998</v>
      </c>
      <c r="K19" s="13">
        <v>16533.669999999998</v>
      </c>
      <c r="L19" s="13">
        <v>16533.669999999998</v>
      </c>
      <c r="M19" s="13">
        <v>16533.669999999998</v>
      </c>
      <c r="N19" s="13">
        <v>16802.05</v>
      </c>
      <c r="O19" s="13">
        <v>18144.03</v>
      </c>
    </row>
    <row r="20" spans="1:16" s="3" customFormat="1" ht="60" customHeight="1" thickBot="1" x14ac:dyDescent="0.3">
      <c r="A20" s="14">
        <v>65057341000149</v>
      </c>
      <c r="B20" s="6" t="s">
        <v>8</v>
      </c>
      <c r="C20" s="10" t="s">
        <v>7</v>
      </c>
      <c r="D20" s="13">
        <v>8539.44</v>
      </c>
      <c r="E20" s="13">
        <v>8030.69</v>
      </c>
      <c r="F20" s="13"/>
      <c r="G20" s="13">
        <v>27569.32</v>
      </c>
      <c r="H20" s="13">
        <v>18432.11</v>
      </c>
      <c r="I20" s="13">
        <f>18855.47</f>
        <v>18855.47</v>
      </c>
      <c r="J20" s="13">
        <v>18290.990000000002</v>
      </c>
      <c r="K20" s="13">
        <v>18290.990000000002</v>
      </c>
      <c r="L20" s="13">
        <v>18290.990000000002</v>
      </c>
      <c r="M20" s="13">
        <v>18290.990000000002</v>
      </c>
      <c r="N20" s="13">
        <v>18290.990000000002</v>
      </c>
      <c r="O20" s="13">
        <v>18290.990000000002</v>
      </c>
    </row>
    <row r="21" spans="1:16" s="3" customFormat="1" ht="60" customHeight="1" thickBot="1" x14ac:dyDescent="0.3">
      <c r="A21" s="14">
        <v>2722761000182</v>
      </c>
      <c r="B21" s="6" t="s">
        <v>35</v>
      </c>
      <c r="C21" s="10" t="s">
        <v>6</v>
      </c>
      <c r="D21" s="13">
        <v>40549.410000000003</v>
      </c>
      <c r="E21" s="13">
        <v>38521.78</v>
      </c>
      <c r="F21" s="13"/>
      <c r="G21" s="13">
        <v>37782.89</v>
      </c>
      <c r="H21" s="13">
        <v>2217.0100000000002</v>
      </c>
      <c r="I21" s="13">
        <v>41712.559999999998</v>
      </c>
      <c r="J21" s="13">
        <v>44472.29</v>
      </c>
      <c r="K21" s="13">
        <f>147.26+43895.46</f>
        <v>44042.720000000001</v>
      </c>
      <c r="L21" s="13">
        <v>44177.760000000002</v>
      </c>
      <c r="M21" s="13">
        <f>441.79+42836.51</f>
        <v>43278.3</v>
      </c>
      <c r="N21" s="13">
        <v>43403.68</v>
      </c>
      <c r="O21" s="13">
        <v>43247.09</v>
      </c>
    </row>
    <row r="22" spans="1:16" s="3" customFormat="1" ht="60" customHeight="1" thickBot="1" x14ac:dyDescent="0.5">
      <c r="A22" s="14"/>
      <c r="B22" s="6" t="s">
        <v>39</v>
      </c>
      <c r="C22" s="10" t="s">
        <v>6</v>
      </c>
      <c r="D22" s="13">
        <v>25071.61</v>
      </c>
      <c r="E22" s="13">
        <v>25147.67</v>
      </c>
      <c r="F22" s="13">
        <f>179.11</f>
        <v>179.11</v>
      </c>
      <c r="G22" s="13">
        <f>24071.46+24792.18</f>
        <v>48863.64</v>
      </c>
      <c r="H22" s="13">
        <v>25788.05</v>
      </c>
      <c r="I22" s="13">
        <v>22381.51</v>
      </c>
      <c r="J22" s="13">
        <f>537.33+238.81+119.41+119.41+24310.27</f>
        <v>25325.23</v>
      </c>
      <c r="K22" s="13">
        <v>25541.75</v>
      </c>
      <c r="L22" s="13">
        <v>25191.02</v>
      </c>
      <c r="M22" s="13">
        <f>835.85+119.41+25418.6</f>
        <v>26373.859999999997</v>
      </c>
      <c r="N22" s="13">
        <f>25763.41+477.62</f>
        <v>26241.03</v>
      </c>
      <c r="O22" s="13">
        <v>22718.07</v>
      </c>
      <c r="P22" s="19"/>
    </row>
    <row r="23" spans="1:16" s="3" customFormat="1" ht="60" customHeight="1" thickBot="1" x14ac:dyDescent="0.3">
      <c r="A23" s="14">
        <v>49325434000150</v>
      </c>
      <c r="B23" s="6" t="s">
        <v>24</v>
      </c>
      <c r="C23" s="7" t="s">
        <v>25</v>
      </c>
      <c r="D23" s="13">
        <v>2084019.92</v>
      </c>
      <c r="E23" s="13">
        <v>2084019.92</v>
      </c>
      <c r="F23" s="13">
        <f>2084019.92</f>
        <v>2084019.92</v>
      </c>
      <c r="G23" s="13">
        <v>2084019.92</v>
      </c>
      <c r="H23" s="13">
        <v>2084019.92</v>
      </c>
      <c r="I23" s="13">
        <v>2084019.92</v>
      </c>
      <c r="J23" s="13">
        <v>2084019.92</v>
      </c>
      <c r="K23" s="13">
        <v>2084019.92</v>
      </c>
      <c r="L23" s="13">
        <v>2084019.92</v>
      </c>
      <c r="M23" s="13">
        <v>2084019.92</v>
      </c>
      <c r="N23" s="13">
        <v>2084019.92</v>
      </c>
      <c r="O23" s="13">
        <v>2084019.92</v>
      </c>
    </row>
    <row r="24" spans="1:16" s="3" customFormat="1" ht="60" customHeight="1" thickBot="1" x14ac:dyDescent="0.3">
      <c r="A24" s="14"/>
      <c r="B24" s="6" t="s">
        <v>46</v>
      </c>
      <c r="C24" s="7" t="s">
        <v>47</v>
      </c>
      <c r="D24" s="13"/>
      <c r="E24" s="13">
        <v>16573.05</v>
      </c>
      <c r="F24" s="13">
        <f>6374.25+7224.15</f>
        <v>13598.4</v>
      </c>
      <c r="G24" s="13">
        <v>0</v>
      </c>
      <c r="H24" s="13">
        <v>17847.900000000001</v>
      </c>
      <c r="I24" s="13">
        <v>8923.9500000000007</v>
      </c>
      <c r="J24" s="13">
        <v>24222.15</v>
      </c>
      <c r="K24" s="13">
        <v>8923.9500000000007</v>
      </c>
      <c r="L24" s="13">
        <v>18697.8</v>
      </c>
      <c r="M24" s="13">
        <v>20397.599999999999</v>
      </c>
      <c r="N24" s="13">
        <v>13173.45</v>
      </c>
      <c r="O24" s="13">
        <v>12748.5</v>
      </c>
    </row>
    <row r="25" spans="1:16" s="3" customFormat="1" ht="60" customHeight="1" thickBot="1" x14ac:dyDescent="0.3">
      <c r="A25" s="14">
        <v>62798699000134</v>
      </c>
      <c r="B25" s="6" t="s">
        <v>17</v>
      </c>
      <c r="C25" s="10" t="s">
        <v>16</v>
      </c>
      <c r="D25" s="13">
        <v>91912.78</v>
      </c>
      <c r="E25" s="13">
        <f>93193.52</f>
        <v>93193.52</v>
      </c>
      <c r="F25" s="13">
        <f>91912.78</f>
        <v>91912.78</v>
      </c>
      <c r="G25" s="13">
        <v>0</v>
      </c>
      <c r="H25" s="13">
        <v>492836.39</v>
      </c>
      <c r="I25" s="13">
        <v>0</v>
      </c>
      <c r="J25" s="13">
        <v>0</v>
      </c>
      <c r="K25" s="13">
        <v>399956.45</v>
      </c>
      <c r="L25" s="13">
        <v>0</v>
      </c>
      <c r="M25" s="13">
        <v>0</v>
      </c>
      <c r="N25" s="13">
        <v>202763.82</v>
      </c>
      <c r="O25" s="13">
        <v>0</v>
      </c>
    </row>
    <row r="26" spans="1:16" s="3" customFormat="1" ht="60" customHeight="1" thickBot="1" x14ac:dyDescent="0.3">
      <c r="A26" s="14">
        <v>8435390000134</v>
      </c>
      <c r="B26" s="6" t="s">
        <v>36</v>
      </c>
      <c r="C26" s="10" t="s">
        <v>2</v>
      </c>
      <c r="D26" s="13">
        <v>22284.55</v>
      </c>
      <c r="E26" s="13">
        <v>22284.55</v>
      </c>
      <c r="F26" s="13">
        <f>22284.55</f>
        <v>22284.55</v>
      </c>
      <c r="G26" s="13">
        <v>22284.55</v>
      </c>
      <c r="H26" s="13">
        <v>22284.55</v>
      </c>
      <c r="I26" s="13">
        <v>22284.55</v>
      </c>
      <c r="J26" s="13">
        <v>22284.55</v>
      </c>
      <c r="K26" s="13">
        <v>22284.55</v>
      </c>
      <c r="L26" s="13">
        <v>22284.55</v>
      </c>
      <c r="M26" s="13">
        <v>20586.759999999998</v>
      </c>
      <c r="N26" s="13">
        <f>23006.85+378.13</f>
        <v>23384.98</v>
      </c>
      <c r="O26" s="13">
        <v>23006.85</v>
      </c>
    </row>
    <row r="27" spans="1:16" s="3" customFormat="1" ht="60" customHeight="1" thickBot="1" x14ac:dyDescent="0.3">
      <c r="A27" s="14"/>
      <c r="B27" s="6" t="s">
        <v>43</v>
      </c>
      <c r="C27" s="10" t="s">
        <v>44</v>
      </c>
      <c r="D27" s="13"/>
      <c r="E27" s="13">
        <v>3905.16</v>
      </c>
      <c r="F27" s="13"/>
      <c r="G27" s="13">
        <v>0</v>
      </c>
      <c r="H27" s="13">
        <v>3602.66</v>
      </c>
      <c r="I27" s="13">
        <v>0</v>
      </c>
      <c r="J27" s="13">
        <v>6488.58</v>
      </c>
      <c r="K27" s="13">
        <v>14665.53</v>
      </c>
      <c r="L27" s="13">
        <v>0</v>
      </c>
      <c r="M27" s="13">
        <v>7449.02</v>
      </c>
      <c r="N27" s="13">
        <v>9016.7800000000007</v>
      </c>
      <c r="O27" s="13">
        <v>5464.89</v>
      </c>
    </row>
    <row r="28" spans="1:16" s="3" customFormat="1" ht="60" customHeight="1" thickBot="1" x14ac:dyDescent="0.3">
      <c r="A28" s="14">
        <v>64614449000122</v>
      </c>
      <c r="B28" s="7" t="s">
        <v>26</v>
      </c>
      <c r="C28" s="7" t="s">
        <v>27</v>
      </c>
      <c r="D28" s="13">
        <v>6499.7</v>
      </c>
      <c r="E28" s="13">
        <v>6499.7</v>
      </c>
      <c r="F28" s="13">
        <f>6499.7+6499.7</f>
        <v>12999.4</v>
      </c>
      <c r="G28" s="13">
        <v>6499.7</v>
      </c>
      <c r="H28" s="13">
        <v>0</v>
      </c>
      <c r="I28" s="13">
        <v>0</v>
      </c>
      <c r="J28" s="13">
        <v>13970.11</v>
      </c>
      <c r="K28" s="13">
        <v>14265.56</v>
      </c>
      <c r="L28" s="13">
        <v>7132.78</v>
      </c>
      <c r="M28" s="13">
        <v>7132.78</v>
      </c>
      <c r="N28" s="13">
        <v>7132.78</v>
      </c>
      <c r="O28" s="13">
        <v>7132.78</v>
      </c>
    </row>
    <row r="29" spans="1:16" s="3" customFormat="1" ht="60" customHeight="1" thickBot="1" x14ac:dyDescent="0.3">
      <c r="A29" s="14"/>
      <c r="B29" s="6" t="s">
        <v>37</v>
      </c>
      <c r="C29" s="7" t="s">
        <v>38</v>
      </c>
      <c r="D29" s="13">
        <v>11799.89</v>
      </c>
      <c r="E29" s="13">
        <f>300.08+451.32+15861.74</f>
        <v>16613.14</v>
      </c>
      <c r="F29" s="13">
        <f>15861.74+0.8</f>
        <v>15862.539999999999</v>
      </c>
      <c r="G29" s="13">
        <v>19472.27</v>
      </c>
      <c r="H29" s="13">
        <v>15861.74</v>
      </c>
      <c r="I29" s="13">
        <v>16600.63</v>
      </c>
      <c r="J29" s="13">
        <v>16600.63</v>
      </c>
      <c r="K29" s="13">
        <v>16600.63</v>
      </c>
      <c r="L29" s="13">
        <v>16600.63</v>
      </c>
      <c r="M29" s="13">
        <v>16600.63</v>
      </c>
      <c r="N29" s="13">
        <v>0</v>
      </c>
      <c r="O29" s="13">
        <v>35848.74</v>
      </c>
    </row>
    <row r="30" spans="1:16" s="3" customFormat="1" ht="60" customHeight="1" thickBot="1" x14ac:dyDescent="0.3">
      <c r="A30" s="14">
        <v>38883732000140</v>
      </c>
      <c r="B30" s="6" t="s">
        <v>12</v>
      </c>
      <c r="C30" s="10" t="s">
        <v>11</v>
      </c>
      <c r="D30" s="13">
        <v>19630.45</v>
      </c>
      <c r="E30" s="13">
        <f>258.42+19741.51</f>
        <v>19999.929999999997</v>
      </c>
      <c r="F30" s="13">
        <f>17722.91</f>
        <v>17722.91</v>
      </c>
      <c r="G30" s="13">
        <v>0</v>
      </c>
      <c r="H30" s="13">
        <v>44160.58</v>
      </c>
      <c r="I30" s="13">
        <v>20480.28</v>
      </c>
      <c r="J30" s="13">
        <v>18544.43</v>
      </c>
      <c r="K30" s="13">
        <v>16327.76</v>
      </c>
      <c r="L30" s="13">
        <v>0</v>
      </c>
      <c r="M30" s="13">
        <v>15588.87</v>
      </c>
      <c r="N30" s="13">
        <f>566.24+23008.74+16445.79</f>
        <v>40020.770000000004</v>
      </c>
      <c r="O30" s="13">
        <v>24748.95</v>
      </c>
    </row>
    <row r="31" spans="1:16" s="3" customFormat="1" ht="60" customHeight="1" thickBot="1" x14ac:dyDescent="0.3">
      <c r="A31" s="14">
        <v>48031918000124</v>
      </c>
      <c r="B31" s="6" t="s">
        <v>30</v>
      </c>
      <c r="C31" s="7" t="s">
        <v>31</v>
      </c>
      <c r="D31" s="13">
        <v>18670</v>
      </c>
      <c r="E31" s="13">
        <f>10530+8680</f>
        <v>19210</v>
      </c>
      <c r="F31" s="13"/>
      <c r="G31" s="13">
        <v>12010</v>
      </c>
      <c r="H31" s="13">
        <v>16080</v>
      </c>
      <c r="I31" s="13">
        <f>12750+24220</f>
        <v>36970</v>
      </c>
      <c r="J31" s="13">
        <v>14970</v>
      </c>
      <c r="K31" s="13">
        <v>16080</v>
      </c>
      <c r="L31" s="13">
        <v>12010</v>
      </c>
      <c r="M31" s="13">
        <v>24220</v>
      </c>
      <c r="N31" s="13">
        <v>19410</v>
      </c>
      <c r="O31" s="13">
        <v>23110</v>
      </c>
    </row>
    <row r="32" spans="1:16" s="3" customFormat="1" ht="60" customHeight="1" thickBot="1" x14ac:dyDescent="0.3">
      <c r="A32" s="14"/>
      <c r="B32" s="6" t="s">
        <v>40</v>
      </c>
      <c r="C32" s="7" t="s">
        <v>31</v>
      </c>
      <c r="D32" s="13">
        <v>4301.76</v>
      </c>
      <c r="E32" s="13">
        <v>4301.76</v>
      </c>
      <c r="F32" s="13">
        <f>4301.76</f>
        <v>4301.76</v>
      </c>
      <c r="G32" s="13">
        <v>0</v>
      </c>
      <c r="H32" s="13">
        <f>4170.63+4301.76</f>
        <v>8472.39</v>
      </c>
      <c r="I32" s="13">
        <v>4283.97</v>
      </c>
      <c r="J32" s="13">
        <v>4139.5200000000004</v>
      </c>
      <c r="K32" s="13">
        <v>0</v>
      </c>
      <c r="L32" s="13">
        <v>3202.71</v>
      </c>
      <c r="M32" s="13">
        <f>4637.69+5188.08</f>
        <v>9825.77</v>
      </c>
      <c r="N32" s="13">
        <v>5136.6000000000004</v>
      </c>
      <c r="O32" s="13">
        <v>4997.9799999999996</v>
      </c>
      <c r="P32" s="17"/>
    </row>
    <row r="33" spans="1:15" s="3" customFormat="1" ht="60" customHeight="1" thickBot="1" x14ac:dyDescent="0.3">
      <c r="A33" s="14">
        <v>44392215000170</v>
      </c>
      <c r="B33" s="6" t="s">
        <v>28</v>
      </c>
      <c r="C33" s="7" t="s">
        <v>29</v>
      </c>
      <c r="D33" s="13">
        <v>16559.68</v>
      </c>
      <c r="E33" s="13">
        <f>16559.68</f>
        <v>16559.68</v>
      </c>
      <c r="F33" s="13"/>
      <c r="G33" s="13">
        <v>0</v>
      </c>
      <c r="H33" s="13">
        <v>16559.68</v>
      </c>
      <c r="I33" s="13">
        <v>54033.05</v>
      </c>
      <c r="J33" s="13">
        <v>0</v>
      </c>
      <c r="K33" s="13">
        <v>35736.769999999997</v>
      </c>
      <c r="L33" s="13">
        <v>0</v>
      </c>
      <c r="M33" s="13">
        <v>0</v>
      </c>
      <c r="N33" s="13">
        <v>52967.35</v>
      </c>
      <c r="O33" s="13">
        <v>36617.120000000003</v>
      </c>
    </row>
    <row r="34" spans="1:15" ht="57.75" customHeight="1" x14ac:dyDescent="0.25"/>
  </sheetData>
  <mergeCells count="2">
    <mergeCell ref="B5:D5"/>
    <mergeCell ref="B6:D6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PARCEIRAS E CONVENIOS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Administrador</cp:lastModifiedBy>
  <cp:lastPrinted>2022-11-07T18:18:34Z</cp:lastPrinted>
  <dcterms:created xsi:type="dcterms:W3CDTF">2021-12-03T11:45:38Z</dcterms:created>
  <dcterms:modified xsi:type="dcterms:W3CDTF">2024-01-04T15:16:26Z</dcterms:modified>
</cp:coreProperties>
</file>